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mi82423\Desktop\"/>
    </mc:Choice>
  </mc:AlternateContent>
  <bookViews>
    <workbookView xWindow="0" yWindow="0" windowWidth="20490" windowHeight="7755" activeTab="1"/>
  </bookViews>
  <sheets>
    <sheet name="UVOD" sheetId="1" r:id="rId1"/>
    <sheet name="CAST_I_1_PRIJMY" sheetId="2" r:id="rId2"/>
    <sheet name="CAST_I_1_VYDAVKY" sheetId="3" r:id="rId3"/>
    <sheet name="CAST_I_2_PRIJMY" sheetId="4" r:id="rId4"/>
    <sheet name="CAST_I_2_VYDAVKY" sheetId="5" r:id="rId5"/>
    <sheet name="CAST_II_PRIJMY" sheetId="6" r:id="rId6"/>
    <sheet name="CAST_II_VYDAVKY" sheetId="7" r:id="rId7"/>
    <sheet name="CAST_III_PRIJMY" sheetId="8" r:id="rId8"/>
    <sheet name="CAST_III_VYDAVKY" sheetId="9" r:id="rId9"/>
    <sheet name="PARAM" sheetId="10" r:id="rId10"/>
    <sheet name="Správa o kompatibilite" sheetId="11" r:id="rId11"/>
    <sheet name="Správa o kompatibilite (1)" sheetId="12" r:id="rId12"/>
  </sheets>
  <definedNames>
    <definedName name="_xlnm._FilterDatabase" localSheetId="2" hidden="1">CAST_I_1_VYDAVKY!$B$1:$B$380</definedName>
    <definedName name="_xlnm.Print_Titles" localSheetId="1">CAST_I_1_PRIJMY!$4:$6</definedName>
    <definedName name="_xlnm.Print_Titles" localSheetId="2">CAST_I_1_VYDAVKY!$4:$6</definedName>
    <definedName name="_xlnm.Print_Titles" localSheetId="3">CAST_I_2_PRIJMY!$4:$4</definedName>
    <definedName name="_xlnm.Print_Titles" localSheetId="4">CAST_I_2_VYDAVKY!$4:$6</definedName>
    <definedName name="_xlnm.Print_Titles" localSheetId="5">CAST_II_PRIJMY!$3:$3</definedName>
    <definedName name="_xlnm.Print_Titles" localSheetId="6">CAST_II_VYDAVKY!$3:$5</definedName>
    <definedName name="_xlnm.Print_Area" localSheetId="1">CAST_I_1_PRIJMY!$A$31:$P$54</definedName>
    <definedName name="_xlnm.Print_Area" localSheetId="2">CAST_I_1_VYDAVKY!$B$1:$Q$378</definedName>
    <definedName name="_xlnm.Print_Area" localSheetId="3">CAST_I_2_PRIJMY!$A$1:$L$7</definedName>
    <definedName name="_xlnm.Print_Area" localSheetId="4">CAST_I_2_VYDAVKY!$B$1:$T$25</definedName>
    <definedName name="_xlnm.Print_Area" localSheetId="5">CAST_II_PRIJMY!$B$1:$P$12</definedName>
    <definedName name="_xlnm.Print_Area" localSheetId="6">CAST_II_VYDAVKY!$A:$L</definedName>
  </definedNames>
  <calcPr calcId="152511"/>
</workbook>
</file>

<file path=xl/calcChain.xml><?xml version="1.0" encoding="utf-8"?>
<calcChain xmlns="http://schemas.openxmlformats.org/spreadsheetml/2006/main">
  <c r="F30" i="2" l="1"/>
  <c r="K30" i="2"/>
  <c r="J30" i="2"/>
  <c r="I30" i="2"/>
  <c r="M218" i="3" l="1"/>
  <c r="K378" i="3"/>
  <c r="J378" i="3"/>
  <c r="L378" i="3"/>
  <c r="J218" i="3"/>
  <c r="K218" i="3"/>
  <c r="L218" i="3"/>
  <c r="N218" i="3"/>
  <c r="O218" i="3"/>
  <c r="P218" i="3"/>
  <c r="Q218" i="3"/>
  <c r="J254" i="3"/>
  <c r="K170" i="3"/>
  <c r="Q301" i="3"/>
  <c r="P301" i="3"/>
  <c r="O301" i="3"/>
  <c r="N301" i="3"/>
  <c r="M301" i="3"/>
  <c r="L301" i="3"/>
  <c r="K301" i="3"/>
  <c r="Q68" i="3" l="1"/>
  <c r="K68" i="3"/>
  <c r="L68" i="3"/>
  <c r="M68" i="3"/>
  <c r="N68" i="3"/>
  <c r="O68" i="3"/>
  <c r="P68" i="3"/>
  <c r="J68" i="3"/>
  <c r="Q25" i="3"/>
  <c r="P25" i="3"/>
  <c r="O25" i="3"/>
  <c r="N25" i="3"/>
  <c r="M25" i="3"/>
  <c r="L25" i="3"/>
  <c r="K25" i="3"/>
  <c r="J25" i="3"/>
  <c r="Q52" i="3"/>
  <c r="P52" i="3"/>
  <c r="O52" i="3"/>
  <c r="N52" i="3"/>
  <c r="M52" i="3"/>
  <c r="L52" i="3"/>
  <c r="K52" i="3"/>
  <c r="J52" i="3"/>
  <c r="J62" i="3"/>
  <c r="K62" i="3"/>
  <c r="L62" i="3"/>
  <c r="M62" i="3"/>
  <c r="N62" i="3"/>
  <c r="O62" i="3"/>
  <c r="P62" i="3"/>
  <c r="Q62" i="3"/>
  <c r="K11" i="3"/>
  <c r="L11" i="3"/>
  <c r="M11" i="3"/>
  <c r="N11" i="3"/>
  <c r="O11" i="3"/>
  <c r="P11" i="3"/>
  <c r="Q11" i="3"/>
  <c r="E53" i="2"/>
  <c r="G53" i="2"/>
  <c r="G7" i="2" s="1"/>
  <c r="H53" i="2"/>
  <c r="I53" i="2"/>
  <c r="I34" i="2"/>
  <c r="J53" i="2"/>
  <c r="K53" i="2"/>
  <c r="L53" i="2"/>
  <c r="K22" i="5"/>
  <c r="L22" i="5"/>
  <c r="M22" i="5"/>
  <c r="N22" i="5"/>
  <c r="O22" i="5"/>
  <c r="P22" i="5"/>
  <c r="Q22" i="5"/>
  <c r="R22" i="5"/>
  <c r="S22" i="5"/>
  <c r="T22" i="5"/>
  <c r="Q110" i="3"/>
  <c r="P110" i="3"/>
  <c r="O110" i="3"/>
  <c r="N110" i="3"/>
  <c r="M110" i="3"/>
  <c r="L110" i="3"/>
  <c r="K110" i="3"/>
  <c r="J110" i="3"/>
  <c r="P125" i="3"/>
  <c r="O125" i="3"/>
  <c r="N125" i="3"/>
  <c r="M125" i="3"/>
  <c r="K125" i="3"/>
  <c r="J125" i="3"/>
  <c r="Q370" i="3"/>
  <c r="P370" i="3"/>
  <c r="E34" i="2"/>
  <c r="E33" i="2"/>
  <c r="G33" i="2"/>
  <c r="H33" i="2"/>
  <c r="I33" i="2"/>
  <c r="J33" i="2"/>
  <c r="K33" i="2"/>
  <c r="L33" i="2"/>
  <c r="E32" i="2"/>
  <c r="G32" i="2"/>
  <c r="H32" i="2"/>
  <c r="I32" i="2"/>
  <c r="J32" i="2"/>
  <c r="K32" i="2"/>
  <c r="L32" i="2"/>
  <c r="E30" i="2"/>
  <c r="M32" i="2"/>
  <c r="N32" i="2"/>
  <c r="O32" i="2"/>
  <c r="Q348" i="3"/>
  <c r="P348" i="3"/>
  <c r="O348" i="3"/>
  <c r="L348" i="3"/>
  <c r="K348" i="3"/>
  <c r="J348" i="3"/>
  <c r="P122" i="3"/>
  <c r="O122" i="3"/>
  <c r="N122" i="3"/>
  <c r="M122" i="3"/>
  <c r="K122" i="3"/>
  <c r="J122" i="3"/>
  <c r="K155" i="3"/>
  <c r="J155" i="3"/>
  <c r="K140" i="3"/>
  <c r="J140" i="3"/>
  <c r="K254" i="3"/>
  <c r="L254" i="3"/>
  <c r="M254" i="3"/>
  <c r="N254" i="3"/>
  <c r="O254" i="3"/>
  <c r="P254" i="3"/>
  <c r="Q254" i="3"/>
  <c r="L238" i="3"/>
  <c r="M238" i="3"/>
  <c r="N238" i="3"/>
  <c r="O238" i="3"/>
  <c r="P238" i="3"/>
  <c r="Q238" i="3"/>
  <c r="K238" i="3"/>
  <c r="J238" i="3"/>
  <c r="H71" i="2"/>
  <c r="K117" i="3"/>
  <c r="L117" i="3"/>
  <c r="M117" i="3"/>
  <c r="N117" i="3"/>
  <c r="O117" i="3"/>
  <c r="P117" i="3"/>
  <c r="Q117" i="3"/>
  <c r="J117" i="3"/>
  <c r="K114" i="3"/>
  <c r="L114" i="3"/>
  <c r="M114" i="3"/>
  <c r="N114" i="3"/>
  <c r="O114" i="3"/>
  <c r="P114" i="3"/>
  <c r="Q114" i="3"/>
  <c r="J114" i="3"/>
  <c r="O270" i="3"/>
  <c r="P270" i="3"/>
  <c r="Q270" i="3"/>
  <c r="J170" i="3"/>
  <c r="K326" i="3"/>
  <c r="L326" i="3"/>
  <c r="M326" i="3"/>
  <c r="N326" i="3"/>
  <c r="O326" i="3"/>
  <c r="P326" i="3"/>
  <c r="Q326" i="3"/>
  <c r="J326" i="3"/>
  <c r="K321" i="3"/>
  <c r="L321" i="3"/>
  <c r="M321" i="3"/>
  <c r="N321" i="3"/>
  <c r="O321" i="3"/>
  <c r="P321" i="3"/>
  <c r="Q321" i="3"/>
  <c r="J321" i="3"/>
  <c r="K310" i="3"/>
  <c r="L310" i="3"/>
  <c r="M310" i="3"/>
  <c r="N310" i="3"/>
  <c r="O310" i="3"/>
  <c r="P310" i="3"/>
  <c r="Q310" i="3"/>
  <c r="J310" i="3"/>
  <c r="K294" i="3"/>
  <c r="L294" i="3"/>
  <c r="M294" i="3"/>
  <c r="M378" i="3" s="1"/>
  <c r="N294" i="3"/>
  <c r="N378" i="3" s="1"/>
  <c r="O294" i="3"/>
  <c r="O378" i="3" s="1"/>
  <c r="P294" i="3"/>
  <c r="P378" i="3" s="1"/>
  <c r="Q294" i="3"/>
  <c r="Q378" i="3" s="1"/>
  <c r="J294" i="3"/>
  <c r="K289" i="3"/>
  <c r="L289" i="3"/>
  <c r="M289" i="3"/>
  <c r="N289" i="3"/>
  <c r="O289" i="3"/>
  <c r="P289" i="3"/>
  <c r="Q289" i="3"/>
  <c r="J289" i="3"/>
  <c r="K270" i="3"/>
  <c r="L270" i="3"/>
  <c r="M270" i="3"/>
  <c r="N270" i="3"/>
  <c r="J270" i="3"/>
  <c r="K265" i="3"/>
  <c r="L265" i="3"/>
  <c r="M265" i="3"/>
  <c r="N265" i="3"/>
  <c r="O265" i="3"/>
  <c r="P265" i="3"/>
  <c r="Q265" i="3"/>
  <c r="J265" i="3"/>
  <c r="K212" i="3"/>
  <c r="L212" i="3"/>
  <c r="M212" i="3"/>
  <c r="N212" i="3"/>
  <c r="O212" i="3"/>
  <c r="P212" i="3"/>
  <c r="Q212" i="3"/>
  <c r="J212" i="3"/>
  <c r="L170" i="3"/>
  <c r="M170" i="3"/>
  <c r="N170" i="3"/>
  <c r="O170" i="3"/>
  <c r="P170" i="3"/>
  <c r="Q170" i="3"/>
  <c r="L155" i="3"/>
  <c r="M155" i="3"/>
  <c r="N155" i="3"/>
  <c r="O155" i="3"/>
  <c r="P155" i="3"/>
  <c r="Q155" i="3"/>
  <c r="L140" i="3"/>
  <c r="M140" i="3"/>
  <c r="N140" i="3"/>
  <c r="O140" i="3"/>
  <c r="P140" i="3"/>
  <c r="Q140" i="3"/>
  <c r="K107" i="3"/>
  <c r="L107" i="3"/>
  <c r="M107" i="3"/>
  <c r="N107" i="3"/>
  <c r="O107" i="3"/>
  <c r="P107" i="3"/>
  <c r="Q107" i="3"/>
  <c r="J107" i="3"/>
  <c r="J11" i="3"/>
  <c r="K48" i="3"/>
  <c r="L48" i="3"/>
  <c r="M48" i="3"/>
  <c r="N48" i="3"/>
  <c r="O48" i="3"/>
  <c r="P48" i="3"/>
  <c r="Q48" i="3"/>
  <c r="J48" i="3"/>
  <c r="K345" i="3"/>
  <c r="L345" i="3"/>
  <c r="M345" i="3"/>
  <c r="N345" i="3"/>
  <c r="O345" i="3"/>
  <c r="P345" i="3"/>
  <c r="Q345" i="3"/>
  <c r="J345" i="3"/>
  <c r="K377" i="3"/>
  <c r="L377" i="3"/>
  <c r="M377" i="3"/>
  <c r="N377" i="3"/>
  <c r="O377" i="3"/>
  <c r="P377" i="3"/>
  <c r="Q377" i="3"/>
  <c r="J377" i="3"/>
  <c r="K370" i="3"/>
  <c r="L370" i="3"/>
  <c r="M370" i="3"/>
  <c r="N370" i="3"/>
  <c r="O370" i="3"/>
  <c r="J370" i="3"/>
  <c r="F12" i="6"/>
  <c r="L12" i="6"/>
  <c r="P12" i="6"/>
  <c r="O12" i="6"/>
  <c r="N12" i="6"/>
  <c r="M12" i="6"/>
  <c r="K12" i="6"/>
  <c r="J12" i="6"/>
  <c r="I12" i="6"/>
  <c r="H12" i="6"/>
  <c r="G12" i="6"/>
  <c r="J22" i="5"/>
  <c r="P2" i="5"/>
  <c r="Q2" i="5"/>
  <c r="R2" i="5"/>
  <c r="H34" i="2"/>
  <c r="H30" i="2"/>
  <c r="N2" i="2"/>
  <c r="L34" i="2"/>
  <c r="K34" i="2"/>
  <c r="J34" i="2"/>
  <c r="O2" i="2"/>
  <c r="S4" i="3" l="1"/>
  <c r="T4" i="3"/>
  <c r="T3" i="3"/>
  <c r="U3" i="3"/>
  <c r="U4" i="3"/>
  <c r="T2" i="3"/>
  <c r="M2" i="2"/>
  <c r="G30" i="2"/>
  <c r="G34" i="2"/>
  <c r="S2" i="3"/>
  <c r="S3" i="3"/>
  <c r="U2" i="3"/>
</calcChain>
</file>

<file path=xl/sharedStrings.xml><?xml version="1.0" encoding="utf-8"?>
<sst xmlns="http://schemas.openxmlformats.org/spreadsheetml/2006/main" count="3149" uniqueCount="355">
  <si>
    <t>Fin 1 - 12</t>
  </si>
  <si>
    <t>Finančný výkaz o plnení rozpočtu a o nerozpočtovaných pohyboch na účtoch subjektu verejnej správy</t>
  </si>
  <si>
    <t xml:space="preserve">  k 31.12.2014</t>
  </si>
  <si>
    <t>(v eurách zaokrúhlene na dve desatinné miesta)</t>
  </si>
  <si>
    <t>IČO</t>
  </si>
  <si>
    <t>Mesiac</t>
  </si>
  <si>
    <t>Rok</t>
  </si>
  <si>
    <t xml:space="preserve">Kód okresu </t>
  </si>
  <si>
    <t xml:space="preserve">Kód obce </t>
  </si>
  <si>
    <t>00648451</t>
  </si>
  <si>
    <t>12</t>
  </si>
  <si>
    <t>2014</t>
  </si>
  <si>
    <t>605</t>
  </si>
  <si>
    <t>518310</t>
  </si>
  <si>
    <t>Názov subjektu verejnej správy</t>
  </si>
  <si>
    <t>Obec</t>
  </si>
  <si>
    <t/>
  </si>
  <si>
    <t xml:space="preserve">Právna forma </t>
  </si>
  <si>
    <t xml:space="preserve">Sídlo </t>
  </si>
  <si>
    <t>Ulica a číslo</t>
  </si>
  <si>
    <t>16</t>
  </si>
  <si>
    <t>PSČ</t>
  </si>
  <si>
    <t>Názov obce</t>
  </si>
  <si>
    <t>96251</t>
  </si>
  <si>
    <t>Dolny Badin</t>
  </si>
  <si>
    <t>Smerové číslo telefónu</t>
  </si>
  <si>
    <t>Číslo telefónu</t>
  </si>
  <si>
    <t>Číslo faxu</t>
  </si>
  <si>
    <t>e-mailová adresa</t>
  </si>
  <si>
    <t>Zostavený dňa:</t>
  </si>
  <si>
    <t>Podpisový záznam osoby zodpovednej za zostavenie finančného výkazu:</t>
  </si>
  <si>
    <t>Podpisový záznam štatutárneho orgánu alebo člena štatutárneho orgánu subjektu verejnej správy:</t>
  </si>
  <si>
    <t>Časť I. Príjmy a výdavky rozpočtu subjektu verejnej správy</t>
  </si>
  <si>
    <t>Bežný rozpočet</t>
  </si>
  <si>
    <t xml:space="preserve">1.1.Príjmy </t>
  </si>
  <si>
    <t>Zdroj</t>
  </si>
  <si>
    <t>Položka</t>
  </si>
  <si>
    <t>Podpoložka</t>
  </si>
  <si>
    <t>Názov</t>
  </si>
  <si>
    <t>Schválený rozpočet</t>
  </si>
  <si>
    <t>Rozpočet po zmenách</t>
  </si>
  <si>
    <t>Skutočnosť k 31.12.2014</t>
  </si>
  <si>
    <t>a</t>
  </si>
  <si>
    <t>b</t>
  </si>
  <si>
    <t>c</t>
  </si>
  <si>
    <t>d</t>
  </si>
  <si>
    <t>2</t>
  </si>
  <si>
    <t>3</t>
  </si>
  <si>
    <t xml:space="preserve">111 </t>
  </si>
  <si>
    <t>223</t>
  </si>
  <si>
    <t>001</t>
  </si>
  <si>
    <t>Poplatky a platby za predaj výrobkov, tovarov a služieb</t>
  </si>
  <si>
    <t xml:space="preserve">   </t>
  </si>
  <si>
    <t>312</t>
  </si>
  <si>
    <t>012</t>
  </si>
  <si>
    <t xml:space="preserve">41  </t>
  </si>
  <si>
    <t>111</t>
  </si>
  <si>
    <t>003</t>
  </si>
  <si>
    <t>Výnos dane z príjmov poukázaný územnej samospráve</t>
  </si>
  <si>
    <t>121</t>
  </si>
  <si>
    <t>Daň z pozemkov</t>
  </si>
  <si>
    <t>002</t>
  </si>
  <si>
    <t>Daň zo stavieb</t>
  </si>
  <si>
    <t>Daň z bytov</t>
  </si>
  <si>
    <t>133</t>
  </si>
  <si>
    <t>Daň za psa</t>
  </si>
  <si>
    <t>013</t>
  </si>
  <si>
    <t>Daň za komunálne odpady a drobné stavebné odpady</t>
  </si>
  <si>
    <t>212</t>
  </si>
  <si>
    <t>Príjmy z prenajatých pozemkov</t>
  </si>
  <si>
    <t>004</t>
  </si>
  <si>
    <t>221</t>
  </si>
  <si>
    <t>Úhrn</t>
  </si>
  <si>
    <t xml:space="preserve">1.2. Výdavky </t>
  </si>
  <si>
    <t>Program</t>
  </si>
  <si>
    <t>Oddiel</t>
  </si>
  <si>
    <t>Skupina</t>
  </si>
  <si>
    <t>Trieda</t>
  </si>
  <si>
    <t>Podtrieda</t>
  </si>
  <si>
    <t>e</t>
  </si>
  <si>
    <t>f</t>
  </si>
  <si>
    <t>g</t>
  </si>
  <si>
    <t>h</t>
  </si>
  <si>
    <t>i</t>
  </si>
  <si>
    <t>1</t>
  </si>
  <si>
    <t xml:space="preserve">       </t>
  </si>
  <si>
    <t>01</t>
  </si>
  <si>
    <t>6</t>
  </si>
  <si>
    <t>611</t>
  </si>
  <si>
    <t>Tarifný plat,osobný plat,zákl.plat,funk.plat...vrátane ich náhrad</t>
  </si>
  <si>
    <t>621</t>
  </si>
  <si>
    <t>Poistné do Všeobecnej zdravotnej poisťovne</t>
  </si>
  <si>
    <t>625</t>
  </si>
  <si>
    <t>Poistné do Sociálnej poisťovne na nemocenské poistenie</t>
  </si>
  <si>
    <t>Poistné do Sociálnej poisťovne na starobné poistenie</t>
  </si>
  <si>
    <t>Poistné do Sociálnej poisťovne na úrazové poistenie</t>
  </si>
  <si>
    <t>Poistné do Sociálnej poisťovne na invalidné poistenie</t>
  </si>
  <si>
    <t>005</t>
  </si>
  <si>
    <t>Poistné do Sociálnej poisťovne na poistenie v nezamestnanosti</t>
  </si>
  <si>
    <t>007</t>
  </si>
  <si>
    <t>Poistné do Sociálnej poisťovne do rezervného fondu solidarity</t>
  </si>
  <si>
    <t>632</t>
  </si>
  <si>
    <t>Energie</t>
  </si>
  <si>
    <t>Vodné, stočné</t>
  </si>
  <si>
    <t>Poštové služby a telekomunikačné služby</t>
  </si>
  <si>
    <t>Komunikačná infraštruktúra</t>
  </si>
  <si>
    <t>633</t>
  </si>
  <si>
    <t>006</t>
  </si>
  <si>
    <t>Všeobecný materiál</t>
  </si>
  <si>
    <t>637</t>
  </si>
  <si>
    <t>Poplatky a odvody</t>
  </si>
  <si>
    <t>0</t>
  </si>
  <si>
    <t xml:space="preserve"> </t>
  </si>
  <si>
    <t>623</t>
  </si>
  <si>
    <t>Poistné do ostatných zdravotných poisťovní</t>
  </si>
  <si>
    <t>631</t>
  </si>
  <si>
    <t>Cestovné náhrady - tuzemské</t>
  </si>
  <si>
    <t>016</t>
  </si>
  <si>
    <t xml:space="preserve">Reprezentačné </t>
  </si>
  <si>
    <t>634</t>
  </si>
  <si>
    <t>Prepravné a nájom dopravných prostriedkov</t>
  </si>
  <si>
    <t>635</t>
  </si>
  <si>
    <t>Rutinná a štandardná údržba budov, objektov alebo ich častí</t>
  </si>
  <si>
    <t>Cestovné náhrady</t>
  </si>
  <si>
    <t>014</t>
  </si>
  <si>
    <t>Stravovanie</t>
  </si>
  <si>
    <t>026</t>
  </si>
  <si>
    <t>Odmeny a príspevky</t>
  </si>
  <si>
    <t>027</t>
  </si>
  <si>
    <t>Odmeny pracovníkov mimopracovného pomeru</t>
  </si>
  <si>
    <t>09</t>
  </si>
  <si>
    <t>009</t>
  </si>
  <si>
    <t>Knihy,časopisy,noviny,učebnice,učebné a kompenzačné pomôcky</t>
  </si>
  <si>
    <t>015</t>
  </si>
  <si>
    <t>Palivá ako zdroj energie</t>
  </si>
  <si>
    <t>Servis, údržba, opravy a výdavky s tým spojené</t>
  </si>
  <si>
    <t>Všeobecné služby</t>
  </si>
  <si>
    <t>Poistné</t>
  </si>
  <si>
    <t>Prídel do sociálneho fondu</t>
  </si>
  <si>
    <t>642</t>
  </si>
  <si>
    <t>Transfery jednotlivcovi</t>
  </si>
  <si>
    <t>Transfery na nemocenské dávky</t>
  </si>
  <si>
    <t>10</t>
  </si>
  <si>
    <t>7</t>
  </si>
  <si>
    <t>4</t>
  </si>
  <si>
    <t>04</t>
  </si>
  <si>
    <t>010</t>
  </si>
  <si>
    <t>Pracovné odevy, obuv a pracovné pomôcky</t>
  </si>
  <si>
    <t>037</t>
  </si>
  <si>
    <t>Vratky</t>
  </si>
  <si>
    <t>614</t>
  </si>
  <si>
    <t>Odmeny</t>
  </si>
  <si>
    <t xml:space="preserve">Softvér </t>
  </si>
  <si>
    <t>Rutinná a štandardná údržba softvéru</t>
  </si>
  <si>
    <t>Školenia,kurzy,semináre,porady,konferencie,sympóziá</t>
  </si>
  <si>
    <t>Špeciálne služby</t>
  </si>
  <si>
    <t>Transfery na členské príspevky</t>
  </si>
  <si>
    <t>03</t>
  </si>
  <si>
    <t>5</t>
  </si>
  <si>
    <t>05</t>
  </si>
  <si>
    <t>06</t>
  </si>
  <si>
    <t>Rutinná a štandardná údržba prevádzkových strojov,prístrojov,zariadení,techniky a náradia</t>
  </si>
  <si>
    <t>08</t>
  </si>
  <si>
    <t>Konkurzy a súťaže</t>
  </si>
  <si>
    <t>641</t>
  </si>
  <si>
    <t>Transfery v rámci VS obci okrem transferu na úhradu nákladov preneseného výkonu štátnej správy</t>
  </si>
  <si>
    <t>9</t>
  </si>
  <si>
    <t>Kapitálový rozpočet</t>
  </si>
  <si>
    <t>1.1. Príjmy</t>
  </si>
  <si>
    <t>717</t>
  </si>
  <si>
    <t>Rekonštrukcia a modernizácia</t>
  </si>
  <si>
    <t xml:space="preserve">46  </t>
  </si>
  <si>
    <t>Časť II. Finančné operácie subjektu verejnej správy a pohyby na mimorozpočtových účtoch štátnych rozpočtových organizácií</t>
  </si>
  <si>
    <t>2.1. Príjmové operácie</t>
  </si>
  <si>
    <t>Kód účtu</t>
  </si>
  <si>
    <t>453</t>
  </si>
  <si>
    <t>454</t>
  </si>
  <si>
    <t>Prevod prostriedkov z rezervného fondu obce a z rezervného fondu VÚC</t>
  </si>
  <si>
    <t>2.2. Výdavkové operácie</t>
  </si>
  <si>
    <t xml:space="preserve">Časť III. Podnikateľská činnosť subjektu verejnej správy, príjmy a výdavky zariadení školského stravovania a iné nerozpočtované príjmy a výdavky </t>
  </si>
  <si>
    <t>3.1. Príjmy</t>
  </si>
  <si>
    <t xml:space="preserve">Časť III. Podnikateľská činnosť subjektu verejnej správy, príjmy a výdavky zariadení školského stravovania a iné nerozpočtované príjmy a výdavky  </t>
  </si>
  <si>
    <t>3.2. Výdavky</t>
  </si>
  <si>
    <t>CAST_I_1_PRIJMY</t>
  </si>
  <si>
    <t>CAST_I_1_VYDAVKY</t>
  </si>
  <si>
    <t>CAST_I_2_PRIJMY</t>
  </si>
  <si>
    <t>CAST_I_2_VYDAVKY</t>
  </si>
  <si>
    <t>CAST_II_PRIJMY</t>
  </si>
  <si>
    <t>CAST_II_VYDAVKY</t>
  </si>
  <si>
    <t>CAST_III_PRIJMY</t>
  </si>
  <si>
    <t>CAST_III_VYDAVKY</t>
  </si>
  <si>
    <t>POCET_RIADKOV</t>
  </si>
  <si>
    <t>POCET_STLPCOV</t>
  </si>
  <si>
    <t>POCET_RIADKOV_HLAVICKY</t>
  </si>
  <si>
    <t>Schválený rozpočet rok 2014</t>
  </si>
  <si>
    <t>Upravený rozpočet k 30.11.2014</t>
  </si>
  <si>
    <t>Návrh rozpočtu na rok 2016</t>
  </si>
  <si>
    <t>Návrh rozpočtu na rok 2017</t>
  </si>
  <si>
    <t>41</t>
  </si>
  <si>
    <t>612</t>
  </si>
  <si>
    <t>Osobný príplatok</t>
  </si>
  <si>
    <t>Výpočtová technika</t>
  </si>
  <si>
    <t>Rutinná a štandardná údržba výpočtovej techniky</t>
  </si>
  <si>
    <t>Skutočnosť k 8.12.2014</t>
  </si>
  <si>
    <t>Ek.klas.</t>
  </si>
  <si>
    <t>FNC</t>
  </si>
  <si>
    <t>Bežný rozpočet - výdavky</t>
  </si>
  <si>
    <t>09.1.2.1 Základné vzdelávanie s bežnou starostlivosťou - zo zdrojov štátneho rozpočtu</t>
  </si>
  <si>
    <t>05.1.0 Nakladanie s odpadmi - z vlastných zdrojov</t>
  </si>
  <si>
    <t>06.4.0 Verejné osvetlenie - z vlastných zdrojov</t>
  </si>
  <si>
    <t>Rozpočet 2015 - 2017.xls - správa o kompatibilite</t>
  </si>
  <si>
    <t>Spustiť v 10.12.2014 21:46</t>
  </si>
  <si>
    <t>Nasledujúce funkcie v tomto zošite nie sú podporované v starších verziách programu Excel. Ak tento zošit uložíte v staršom formáte súboru alebo ak ho otvoríte v staršej verzii programu Excel, tieto funkcie sa môžu stratiť alebo sa môže zmeniť ich funkčnosť.</t>
  </si>
  <si>
    <t>Mierna strata zobrazenia</t>
  </si>
  <si>
    <t>počet výskytov</t>
  </si>
  <si>
    <t>Verzia</t>
  </si>
  <si>
    <t>Niektoré bunky alebo štýly v tomto zošite obsahujú formátovanie, ktoré vybratý formát súboru nepodporuje. Tieto formáty sa skonvertujú do najbližšieho dostupného formátu.</t>
  </si>
  <si>
    <t>Excel 97-2003</t>
  </si>
  <si>
    <t>08.4.0 Náboženské a iné spoločenské služby (dom smútku) - z vlastných zdrojov</t>
  </si>
  <si>
    <t>ÚHRN</t>
  </si>
  <si>
    <t>Spustiť v 11.12.2014 8:29</t>
  </si>
  <si>
    <t>Propagácia, reklama a inzercia</t>
  </si>
  <si>
    <t>8</t>
  </si>
  <si>
    <t>711</t>
  </si>
  <si>
    <t>Nákup pozemkov</t>
  </si>
  <si>
    <t>FCN</t>
  </si>
  <si>
    <t>46</t>
  </si>
  <si>
    <t>Reprezentačné</t>
  </si>
  <si>
    <t>10.2.0 Staroba (podujatia pre dôchodcov) - z vlastných zdrojov</t>
  </si>
  <si>
    <t>Zostatok prostriedkov z minulých rokov</t>
  </si>
  <si>
    <t>08.2.0 Kultúrne služby (kultúrny dom ako objekt, kultúrne podujatia) - z vlastných zdrojov</t>
  </si>
  <si>
    <t>Ostatné príplatky okrem osobných príplatkov</t>
  </si>
  <si>
    <t>Náhrady</t>
  </si>
  <si>
    <t>11H</t>
  </si>
  <si>
    <t>Platby za prebytočný hnuteľný majetok</t>
  </si>
  <si>
    <t>292</t>
  </si>
  <si>
    <t>43</t>
  </si>
  <si>
    <t>233</t>
  </si>
  <si>
    <t>Z predaja pozemkov</t>
  </si>
  <si>
    <t>Transfery jednotlivcom a neziskovým PO - občianskemu združeniu, nadácií a neinvestičnému fondu</t>
  </si>
  <si>
    <t>011</t>
  </si>
  <si>
    <t>Transfery vrámci VS od ostatných subjektov verejnej správy</t>
  </si>
  <si>
    <t>1AC1</t>
  </si>
  <si>
    <t>1AC2</t>
  </si>
  <si>
    <t>131G</t>
  </si>
  <si>
    <r>
      <t xml:space="preserve">01.1.1 Výkonné a zákonodarné orgány (správa obce) - zo zdrojov štátneho rozpočtu </t>
    </r>
    <r>
      <rPr>
        <sz val="10"/>
        <color indexed="8"/>
        <rFont val="Arial"/>
        <family val="2"/>
        <charset val="238"/>
      </rPr>
      <t>(</t>
    </r>
    <r>
      <rPr>
        <sz val="8"/>
        <color indexed="8"/>
        <rFont val="Arial"/>
        <family val="2"/>
        <charset val="238"/>
      </rPr>
      <t>REGOB a register adries)</t>
    </r>
  </si>
  <si>
    <t>035</t>
  </si>
  <si>
    <t>Dane</t>
  </si>
  <si>
    <t>Povinný prídel do sociálneho fondu</t>
  </si>
  <si>
    <t>Transfery občianskemu združeniu, nadácii a neinvestičnému fondu</t>
  </si>
  <si>
    <t>Transfery cirkvi, náboženskej spoločnosti a cirkevnej charite</t>
  </si>
  <si>
    <t>09.5.0. Vzdelávanie nedefinované podľa úrovne (ŠKD) - z vlastných zdrojov</t>
  </si>
  <si>
    <t>Interiérové vybavenie</t>
  </si>
  <si>
    <t>Štandardná údržba budov, objektov alebo ich častí</t>
  </si>
  <si>
    <t>Transfery obci okrem transferu na úhradu nákladov preneseného výkonu štátnej správy</t>
  </si>
  <si>
    <t>Spolu</t>
  </si>
  <si>
    <t>SPOLU</t>
  </si>
  <si>
    <t>01.1.1 Výkonné a zákonodarné orgány (správa obce) - z vlastných zdrojov</t>
  </si>
  <si>
    <t>Transfer jednotlivcovi</t>
  </si>
  <si>
    <t xml:space="preserve">Iné </t>
  </si>
  <si>
    <t>Ostanté príplatky okrem osobných príplatkov</t>
  </si>
  <si>
    <t>Telekomunikačné služby</t>
  </si>
  <si>
    <t>131H</t>
  </si>
  <si>
    <t>04.1.2 Všeobecná pracovná oblasť - zo zdrojov európskeho sociálneho fondu - projekty ÚPSVaR</t>
  </si>
  <si>
    <t>Transfery vrámci VS z rozpočtu vyššieho územného celku</t>
  </si>
  <si>
    <t>008</t>
  </si>
  <si>
    <t>131I</t>
  </si>
  <si>
    <t>04.1.2. Všeobecná pracovná oblasť - zo zdrojov štátneho rozpočtu - projekty na zamestnávanie ÚPSVaR</t>
  </si>
  <si>
    <t>09.1.2.1 Základné vzdelávanie s bežnou starostlivosťou - z vlastných zdrojov</t>
  </si>
  <si>
    <t>Dopravné</t>
  </si>
  <si>
    <t>Návrh rozpočtu na rok 2022</t>
  </si>
  <si>
    <t>01.6.0 Všeobecné verejné služby inde neklasifikované (voľby a referendá) - zo zdrojov štátneho rozpočtu</t>
  </si>
  <si>
    <t>131J</t>
  </si>
  <si>
    <t>Z náhrad z poistného plnenia</t>
  </si>
  <si>
    <t>KATEGÓRIE EKO</t>
  </si>
  <si>
    <t>100 Daňové príjmy</t>
  </si>
  <si>
    <t>200 Nedaňové príjmy</t>
  </si>
  <si>
    <t>300 Granty a transery</t>
  </si>
  <si>
    <t>Tuzemské bežné transfery v rámci VS zo ŠR na úhradu nákladov preneseného výkonu štátnej správy (normatívne prostriedky ZŠ)</t>
  </si>
  <si>
    <t>Tuzemské bežné transfery v rámci VS zo ŠR okrem preneseného výkonu štátnej správy (projekty ÚPSVaR)</t>
  </si>
  <si>
    <t>Poplatky za školy a školské zariadenia (poplatky ŠKD)</t>
  </si>
  <si>
    <t>Príjmy z prenajatých budov, priestorov a objektov (nájom byt, práčovňa)</t>
  </si>
  <si>
    <t>Príjmy z prenajatých strojov, prístrojov, zariadení, techniky a náradia (nájom sály KD, inventáru, lešenia, dom smútku)</t>
  </si>
  <si>
    <t>Ostatné administratívne poplatky (popl. za overenie podpisov, listín a ost.správne poplatky)</t>
  </si>
  <si>
    <t>Ostatné príjmy z dobropisov (preplatky el. energia)</t>
  </si>
  <si>
    <t xml:space="preserve">10.4.0. Rodina a deti (obedy pre deti ZŠ) - zo zdrojov štátneho rozpočtu </t>
  </si>
  <si>
    <t>716</t>
  </si>
  <si>
    <t>Prípravná a projektová dokumentácia</t>
  </si>
  <si>
    <t>Vzdelávacie poukazy ZŠ (nenormatívne financovanie - MŠVVaŠ SR)</t>
  </si>
  <si>
    <t>Dopravné žiakov ZŠ (nenormatívne financovanie - MŠVVaŠ SR)</t>
  </si>
  <si>
    <t>Učebnice ZŠ (nenormatívne financovanie - MŠVVaŠ SR)</t>
  </si>
  <si>
    <t>Sociálne znevýhodnené prostredie ZŠ (nenormatívne financovanie - MŠVVaŠ SR)</t>
  </si>
  <si>
    <t xml:space="preserve">Školské pomôcky detí v hmotnej núdzi (ÚPSVaR) </t>
  </si>
  <si>
    <t xml:space="preserve">Obedy pre deti ZŠ (ÚPSVaR) </t>
  </si>
  <si>
    <t>Mzdové prostriedky (ÚPSVaR)</t>
  </si>
  <si>
    <t>Voľby (MV SR)</t>
  </si>
  <si>
    <t>Regob a register adries (MV SR)</t>
  </si>
  <si>
    <t>Tuzemské bežné transfery v rámci VS zo ŠR okrem preneseného výkonu štátnej správy (napr. obedy deti ZŠ, dopravné deti ZŠ, učebnice, šk. pomôcky, vzdelávacie poukazy atď.)*</t>
  </si>
  <si>
    <t>*ROZPIS 312 001.111</t>
  </si>
  <si>
    <t>04.5.1 Cestná doprava - z vlastných zdrojov (údržba MK a chodníkov)</t>
  </si>
  <si>
    <t>06.2.0 Rozvoj obcí (verejné priestranstvo) - z vlastných zdrojov (starostlivosť o verejnú zeleň, ihriská...)</t>
  </si>
  <si>
    <t>08.3.0 Vysielacie a vydavateľské služby - z vlastných zdrojov (miestny rozhlas)</t>
  </si>
  <si>
    <t xml:space="preserve">10.7.0. Sociálna pomoc občanom v hmotnej a sociálnej núdzi (deti zo ZŠ v hmotnej núdzi) - zo zdrojov štátneho rozpočtu </t>
  </si>
  <si>
    <t>03.2.0 Ochrana pred požiarmi - z vlastných zdrojov (DHZO, DHZ, požiarna zbrojnica)</t>
  </si>
  <si>
    <t>08.1.0 Rekreačné a športové služby - z vlastných zdrojov (zájazd deti...)</t>
  </si>
  <si>
    <t>04.1.2 Všeobecná pracovná oblasť - z vlastných zdrojov (zamestnanci na projekt z ÚPSVaR-spoluúčasť obce a prac. pomôcky pre zam.)</t>
  </si>
  <si>
    <t>Štandardná údržba prevádzkových zariadení</t>
  </si>
  <si>
    <t>08.4.0 Náboženské a iné spoločenské služby (v 2019 solárne osvetlenie a lavičky v cintoríne) - zo zdrojov BBSK</t>
  </si>
  <si>
    <t>Na odstupné</t>
  </si>
  <si>
    <t>Škola v prírode (MŠVVaŠ SR)</t>
  </si>
  <si>
    <t xml:space="preserve">Dobrovoľná požiarna ochrana - kategória C </t>
  </si>
  <si>
    <t>Sčítanie obyvateľov, domov a bytov</t>
  </si>
  <si>
    <t>Testovanie COVID</t>
  </si>
  <si>
    <t>Opatrenia COVID</t>
  </si>
  <si>
    <t>Návrh rozpočtu na rok 2023</t>
  </si>
  <si>
    <t>Skutočnosť rok 2019</t>
  </si>
  <si>
    <t>514</t>
  </si>
  <si>
    <t>Ostatné úvery, pôžičky a návratné finančné výpomoci - Dlhodobé</t>
  </si>
  <si>
    <t xml:space="preserve">03.2.0 Ochrana pred požiarmi - zo zdrojov DPO okres Krupina                           </t>
  </si>
  <si>
    <t xml:space="preserve">Všeobecný materiál </t>
  </si>
  <si>
    <t xml:space="preserve">006 </t>
  </si>
  <si>
    <t>06.2.0 Rozvoj obcí (verejné priestranstvo, v 2018 rekonštr. sv. kríža, v 2020 obnova prístrešku) - zo zdrojov BBSK</t>
  </si>
  <si>
    <t xml:space="preserve">03.2.0 Ochrana pred požiarmi - zo zdrojov kategória C DHZO štátny rozpočet                        </t>
  </si>
  <si>
    <t>01.3.2 Rámcové plánovacie a štatistické služby - SODB 2020-2021 - zo zdrojov štátneho rozpočtu</t>
  </si>
  <si>
    <t>07</t>
  </si>
  <si>
    <t>07.4.0 Ochrana, podpora a rozvoj verejného zdravia - COVID opatrenia, testovanie</t>
  </si>
  <si>
    <t>Cestovné náhrady a cestovné výdavky iným než vlastným zamestnancom</t>
  </si>
  <si>
    <t>01.6.0 Všeobecné verejné služby inde neklasifikované - COVID opatrenia, testovanie - z vlastných zdrojov</t>
  </si>
  <si>
    <t>Reptrezentačné</t>
  </si>
  <si>
    <t>Skutočnosť rok 2020</t>
  </si>
  <si>
    <t>Schválený rozpočet rok 2021</t>
  </si>
  <si>
    <t>Upravený rozpočet rok 2021</t>
  </si>
  <si>
    <t>Očakávaná skutočnosť 2021</t>
  </si>
  <si>
    <t>Návrh rozpočtu na rok 2024</t>
  </si>
  <si>
    <t>Skutočnosť r. 2020</t>
  </si>
  <si>
    <t>07.4.0 Ochrana, podpora a rozvoj verejného zdravia - z vlastných zdrojov</t>
  </si>
  <si>
    <t>029</t>
  </si>
  <si>
    <t>Na náhradu</t>
  </si>
  <si>
    <t>20</t>
  </si>
  <si>
    <t>Zdroje predchádzajúcich rokov - zo štátneho rozpočtu, 20 - návratná finančná výpomoc</t>
  </si>
  <si>
    <t>Schválený rozpočet 2021</t>
  </si>
  <si>
    <t>Upravený rozpočet 2021</t>
  </si>
  <si>
    <t>Očakávaná skutočnosť rok 2021</t>
  </si>
  <si>
    <t>Asistent učiteľa ZŠ</t>
  </si>
  <si>
    <t>Dišt. vzdelávanie ZŠ</t>
  </si>
  <si>
    <t>Skutočnosť      r. 2019</t>
  </si>
  <si>
    <t>Skutočnosť        r. 2020</t>
  </si>
  <si>
    <t>Upravený rozpočet   2021</t>
  </si>
  <si>
    <t>Schválený rozpočet na rok 2021</t>
  </si>
  <si>
    <t>131K</t>
  </si>
  <si>
    <t>Skutočnosť r.2021</t>
  </si>
  <si>
    <t>Schválený rozpočet 2022</t>
  </si>
  <si>
    <t>Upravený rozpočet 2022</t>
  </si>
  <si>
    <t>Očakávaná skutočnosť rok 2022</t>
  </si>
  <si>
    <t>Návrh rozpočtu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</si>
</sst>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 00"/>
  </numFmts>
  <fonts count="24" x14ac:knownFonts="1">
    <font>
      <sz val="10"/>
      <color indexed="8"/>
      <name val="Arial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Tahoma"/>
      <family val="2"/>
      <charset val="238"/>
    </font>
    <font>
      <b/>
      <sz val="14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Tahoma"/>
      <family val="2"/>
      <charset val="238"/>
    </font>
    <font>
      <sz val="8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vertical="justify"/>
    </xf>
    <xf numFmtId="0" fontId="1" fillId="0" borderId="0" xfId="0" applyNumberFormat="1" applyFont="1" applyFill="1" applyBorder="1" applyAlignment="1" applyProtection="1">
      <alignment horizontal="left" vertical="justify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</xf>
    <xf numFmtId="2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2" fontId="3" fillId="0" borderId="6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 wrapText="1"/>
    </xf>
    <xf numFmtId="2" fontId="3" fillId="0" borderId="0" xfId="0" applyNumberFormat="1" applyFont="1" applyFill="1" applyBorder="1" applyAlignment="1" applyProtection="1">
      <alignment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0" fillId="0" borderId="8" xfId="0" applyNumberFormat="1" applyBorder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49" fontId="8" fillId="2" borderId="2" xfId="0" applyNumberFormat="1" applyFont="1" applyFill="1" applyBorder="1" applyAlignment="1" applyProtection="1">
      <alignment vertical="center" wrapText="1"/>
    </xf>
    <xf numFmtId="4" fontId="3" fillId="0" borderId="10" xfId="0" applyNumberFormat="1" applyFont="1" applyFill="1" applyBorder="1" applyAlignment="1" applyProtection="1">
      <alignment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4" fontId="3" fillId="0" borderId="10" xfId="0" applyNumberFormat="1" applyFont="1" applyFill="1" applyBorder="1" applyAlignment="1" applyProtection="1">
      <alignment vertical="center" wrapText="1"/>
    </xf>
    <xf numFmtId="49" fontId="10" fillId="0" borderId="10" xfId="0" applyNumberFormat="1" applyFont="1" applyFill="1" applyBorder="1" applyAlignment="1" applyProtection="1">
      <alignment vertical="center" wrapText="1"/>
    </xf>
    <xf numFmtId="49" fontId="8" fillId="3" borderId="11" xfId="0" applyNumberFormat="1" applyFont="1" applyFill="1" applyBorder="1" applyAlignment="1" applyProtection="1">
      <alignment horizontal="center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</xf>
    <xf numFmtId="49" fontId="11" fillId="3" borderId="12" xfId="0" applyNumberFormat="1" applyFont="1" applyFill="1" applyBorder="1" applyAlignment="1" applyProtection="1">
      <alignment horizontal="center" vertical="center" wrapText="1"/>
    </xf>
    <xf numFmtId="2" fontId="11" fillId="3" borderId="12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vertical="center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" fontId="8" fillId="4" borderId="15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Alignment="1">
      <alignment vertical="top" wrapText="1"/>
    </xf>
    <xf numFmtId="0" fontId="13" fillId="0" borderId="0" xfId="0" applyNumberFormat="1" applyFont="1" applyAlignment="1">
      <alignment horizontal="center" vertical="top" wrapText="1"/>
    </xf>
    <xf numFmtId="0" fontId="14" fillId="0" borderId="10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4" fillId="5" borderId="10" xfId="0" applyNumberFormat="1" applyFont="1" applyFill="1" applyBorder="1" applyAlignment="1" applyProtection="1">
      <alignment horizontal="center"/>
    </xf>
    <xf numFmtId="4" fontId="3" fillId="0" borderId="10" xfId="0" applyNumberFormat="1" applyFont="1" applyFill="1" applyBorder="1" applyAlignment="1" applyProtection="1">
      <alignment horizontal="right" vertical="center"/>
    </xf>
    <xf numFmtId="4" fontId="3" fillId="2" borderId="10" xfId="0" applyNumberFormat="1" applyFont="1" applyFill="1" applyBorder="1" applyAlignment="1" applyProtection="1">
      <alignment vertical="center" wrapText="1"/>
    </xf>
    <xf numFmtId="4" fontId="3" fillId="2" borderId="10" xfId="0" applyNumberFormat="1" applyFont="1" applyFill="1" applyBorder="1" applyAlignment="1" applyProtection="1">
      <alignment vertical="center"/>
    </xf>
    <xf numFmtId="4" fontId="3" fillId="2" borderId="14" xfId="0" applyNumberFormat="1" applyFont="1" applyFill="1" applyBorder="1" applyAlignment="1" applyProtection="1">
      <alignment vertical="center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1" fillId="3" borderId="12" xfId="0" applyNumberFormat="1" applyFont="1" applyFill="1" applyBorder="1" applyAlignment="1" applyProtection="1">
      <alignment horizontal="center" vertical="center" wrapText="1"/>
    </xf>
    <xf numFmtId="4" fontId="3" fillId="2" borderId="10" xfId="0" applyNumberFormat="1" applyFont="1" applyFill="1" applyBorder="1" applyAlignment="1" applyProtection="1">
      <alignment horizontal="right" vertical="center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2" fontId="11" fillId="3" borderId="17" xfId="0" applyNumberFormat="1" applyFont="1" applyFill="1" applyBorder="1" applyAlignment="1" applyProtection="1">
      <alignment horizontal="center" vertical="center" wrapText="1"/>
    </xf>
    <xf numFmtId="2" fontId="11" fillId="3" borderId="18" xfId="0" applyNumberFormat="1" applyFont="1" applyFill="1" applyBorder="1" applyAlignment="1" applyProtection="1">
      <alignment horizontal="center" vertical="center" wrapText="1"/>
    </xf>
    <xf numFmtId="49" fontId="8" fillId="0" borderId="19" xfId="0" applyNumberFormat="1" applyFont="1" applyFill="1" applyBorder="1" applyAlignment="1" applyProtection="1">
      <alignment horizontal="center" vertical="center" wrapText="1"/>
    </xf>
    <xf numFmtId="49" fontId="8" fillId="0" borderId="20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right" vertical="center" wrapText="1"/>
    </xf>
    <xf numFmtId="49" fontId="8" fillId="3" borderId="6" xfId="0" applyNumberFormat="1" applyFont="1" applyFill="1" applyBorder="1" applyAlignment="1" applyProtection="1">
      <alignment horizontal="center" vertical="center" wrapText="1"/>
    </xf>
    <xf numFmtId="4" fontId="12" fillId="0" borderId="10" xfId="0" applyNumberFormat="1" applyFont="1" applyFill="1" applyBorder="1" applyAlignment="1" applyProtection="1">
      <alignment horizontal="right"/>
    </xf>
    <xf numFmtId="4" fontId="15" fillId="0" borderId="10" xfId="0" applyNumberFormat="1" applyFont="1" applyFill="1" applyBorder="1" applyAlignment="1" applyProtection="1">
      <alignment horizontal="right" vertical="center"/>
    </xf>
    <xf numFmtId="49" fontId="8" fillId="5" borderId="20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vertical="center" wrapText="1"/>
    </xf>
    <xf numFmtId="49" fontId="3" fillId="0" borderId="19" xfId="0" applyNumberFormat="1" applyFont="1" applyFill="1" applyBorder="1" applyAlignment="1" applyProtection="1">
      <alignment vertical="center" wrapText="1"/>
    </xf>
    <xf numFmtId="49" fontId="3" fillId="0" borderId="20" xfId="0" applyNumberFormat="1" applyFont="1" applyFill="1" applyBorder="1" applyAlignment="1" applyProtection="1">
      <alignment vertical="center" wrapText="1"/>
    </xf>
    <xf numFmtId="49" fontId="8" fillId="3" borderId="21" xfId="0" applyNumberFormat="1" applyFont="1" applyFill="1" applyBorder="1" applyAlignment="1" applyProtection="1">
      <alignment horizontal="center" vertical="center" wrapTex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49" fontId="3" fillId="0" borderId="21" xfId="0" applyNumberFormat="1" applyFont="1" applyFill="1" applyBorder="1" applyAlignment="1" applyProtection="1">
      <alignment vertical="center" wrapText="1"/>
    </xf>
    <xf numFmtId="49" fontId="3" fillId="0" borderId="22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4" fontId="3" fillId="2" borderId="10" xfId="0" applyNumberFormat="1" applyFont="1" applyFill="1" applyBorder="1" applyAlignment="1" applyProtection="1">
      <alignment horizontal="right" vertical="center" wrapText="1"/>
    </xf>
    <xf numFmtId="4" fontId="12" fillId="2" borderId="10" xfId="0" applyNumberFormat="1" applyFont="1" applyFill="1" applyBorder="1" applyAlignment="1" applyProtection="1">
      <alignment horizontal="right"/>
    </xf>
    <xf numFmtId="49" fontId="8" fillId="0" borderId="10" xfId="0" applyNumberFormat="1" applyFont="1" applyFill="1" applyBorder="1" applyAlignment="1" applyProtection="1">
      <alignment horizontal="center" vertical="center" wrapText="1"/>
    </xf>
    <xf numFmtId="49" fontId="8" fillId="2" borderId="1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/>
    <xf numFmtId="2" fontId="3" fillId="2" borderId="10" xfId="0" applyNumberFormat="1" applyFont="1" applyFill="1" applyBorder="1" applyAlignment="1" applyProtection="1">
      <alignment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4" fontId="3" fillId="0" borderId="23" xfId="0" applyNumberFormat="1" applyFont="1" applyFill="1" applyBorder="1" applyAlignment="1" applyProtection="1">
      <alignment horizontal="right" vertical="center"/>
    </xf>
    <xf numFmtId="4" fontId="3" fillId="2" borderId="24" xfId="0" applyNumberFormat="1" applyFont="1" applyFill="1" applyBorder="1" applyAlignment="1" applyProtection="1">
      <alignment vertical="center"/>
    </xf>
    <xf numFmtId="4" fontId="3" fillId="2" borderId="24" xfId="0" applyNumberFormat="1" applyFont="1" applyFill="1" applyBorder="1" applyAlignment="1" applyProtection="1">
      <alignment vertical="center" wrapText="1"/>
    </xf>
    <xf numFmtId="49" fontId="1" fillId="0" borderId="1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wrapText="1"/>
    </xf>
    <xf numFmtId="4" fontId="3" fillId="0" borderId="10" xfId="0" applyNumberFormat="1" applyFont="1" applyFill="1" applyBorder="1" applyAlignment="1" applyProtection="1"/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horizontal="right" vertical="center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11" fillId="3" borderId="25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/>
    </xf>
    <xf numFmtId="4" fontId="1" fillId="0" borderId="10" xfId="0" applyNumberFormat="1" applyFont="1" applyFill="1" applyBorder="1" applyAlignment="1" applyProtection="1"/>
    <xf numFmtId="4" fontId="4" fillId="6" borderId="10" xfId="0" applyNumberFormat="1" applyFont="1" applyFill="1" applyBorder="1" applyAlignment="1" applyProtection="1"/>
    <xf numFmtId="49" fontId="11" fillId="3" borderId="10" xfId="0" applyNumberFormat="1" applyFont="1" applyFill="1" applyBorder="1" applyAlignment="1" applyProtection="1">
      <alignment horizontal="center" vertical="center" wrapText="1"/>
    </xf>
    <xf numFmtId="2" fontId="11" fillId="3" borderId="10" xfId="0" applyNumberFormat="1" applyFont="1" applyFill="1" applyBorder="1" applyAlignment="1" applyProtection="1">
      <alignment horizontal="center" vertical="center" wrapText="1"/>
    </xf>
    <xf numFmtId="0" fontId="11" fillId="3" borderId="10" xfId="0" applyNumberFormat="1" applyFont="1" applyFill="1" applyBorder="1" applyAlignment="1" applyProtection="1">
      <alignment horizontal="center" vertical="center" wrapText="1"/>
    </xf>
    <xf numFmtId="4" fontId="12" fillId="6" borderId="10" xfId="0" applyNumberFormat="1" applyFont="1" applyFill="1" applyBorder="1" applyAlignment="1" applyProtection="1">
      <alignment horizontal="right" vertical="center" wrapText="1"/>
    </xf>
    <xf numFmtId="4" fontId="3" fillId="0" borderId="10" xfId="0" applyNumberFormat="1" applyFont="1" applyFill="1" applyBorder="1" applyAlignment="1" applyProtection="1">
      <alignment horizontal="right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" fontId="3" fillId="2" borderId="10" xfId="0" applyNumberFormat="1" applyFont="1" applyFill="1" applyBorder="1" applyAlignment="1" applyProtection="1">
      <alignment horizontal="right"/>
    </xf>
    <xf numFmtId="49" fontId="16" fillId="7" borderId="13" xfId="0" applyNumberFormat="1" applyFont="1" applyFill="1" applyBorder="1" applyAlignment="1" applyProtection="1">
      <alignment horizontal="center" vertical="center" wrapText="1"/>
    </xf>
    <xf numFmtId="49" fontId="16" fillId="7" borderId="10" xfId="0" applyNumberFormat="1" applyFont="1" applyFill="1" applyBorder="1" applyAlignment="1" applyProtection="1">
      <alignment vertical="center" wrapText="1"/>
    </xf>
    <xf numFmtId="4" fontId="16" fillId="7" borderId="10" xfId="0" applyNumberFormat="1" applyFont="1" applyFill="1" applyBorder="1" applyAlignment="1" applyProtection="1">
      <alignment vertical="center" wrapText="1"/>
    </xf>
    <xf numFmtId="49" fontId="3" fillId="0" borderId="26" xfId="0" applyNumberFormat="1" applyFont="1" applyFill="1" applyBorder="1" applyAlignment="1" applyProtection="1">
      <alignment horizontal="center" vertical="center" wrapText="1"/>
    </xf>
    <xf numFmtId="49" fontId="16" fillId="7" borderId="10" xfId="0" applyNumberFormat="1" applyFont="1" applyFill="1" applyBorder="1" applyAlignment="1" applyProtection="1">
      <alignment horizontal="center" vertical="center"/>
    </xf>
    <xf numFmtId="49" fontId="16" fillId="7" borderId="10" xfId="0" applyNumberFormat="1" applyFont="1" applyFill="1" applyBorder="1" applyAlignment="1" applyProtection="1">
      <alignment horizontal="left" vertical="center"/>
    </xf>
    <xf numFmtId="49" fontId="16" fillId="7" borderId="10" xfId="0" applyNumberFormat="1" applyFont="1" applyFill="1" applyBorder="1" applyAlignment="1" applyProtection="1">
      <alignment horizontal="left" vertical="center" wrapText="1"/>
    </xf>
    <xf numFmtId="4" fontId="16" fillId="7" borderId="10" xfId="0" applyNumberFormat="1" applyFont="1" applyFill="1" applyBorder="1" applyAlignment="1" applyProtection="1">
      <alignment horizontal="right" vertical="center" wrapText="1"/>
    </xf>
    <xf numFmtId="49" fontId="17" fillId="7" borderId="13" xfId="0" applyNumberFormat="1" applyFont="1" applyFill="1" applyBorder="1" applyAlignment="1" applyProtection="1">
      <alignment horizontal="center" vertical="center" wrapText="1"/>
    </xf>
    <xf numFmtId="49" fontId="17" fillId="7" borderId="10" xfId="0" applyNumberFormat="1" applyFont="1" applyFill="1" applyBorder="1" applyAlignment="1" applyProtection="1">
      <alignment vertical="center" wrapText="1"/>
    </xf>
    <xf numFmtId="4" fontId="17" fillId="7" borderId="10" xfId="0" applyNumberFormat="1" applyFont="1" applyFill="1" applyBorder="1" applyAlignment="1" applyProtection="1">
      <alignment horizontal="right" vertical="center"/>
    </xf>
    <xf numFmtId="4" fontId="17" fillId="7" borderId="10" xfId="0" applyNumberFormat="1" applyFont="1" applyFill="1" applyBorder="1" applyAlignment="1" applyProtection="1">
      <alignment vertical="center" wrapText="1"/>
    </xf>
    <xf numFmtId="4" fontId="3" fillId="0" borderId="24" xfId="0" applyNumberFormat="1" applyFont="1" applyFill="1" applyBorder="1" applyAlignment="1" applyProtection="1">
      <alignment vertical="center"/>
    </xf>
    <xf numFmtId="49" fontId="17" fillId="7" borderId="10" xfId="0" applyNumberFormat="1" applyFont="1" applyFill="1" applyBorder="1" applyAlignment="1" applyProtection="1">
      <alignment horizontal="center" vertical="center"/>
    </xf>
    <xf numFmtId="49" fontId="17" fillId="7" borderId="10" xfId="0" applyNumberFormat="1" applyFont="1" applyFill="1" applyBorder="1" applyAlignment="1" applyProtection="1">
      <alignment horizontal="left" vertical="center"/>
    </xf>
    <xf numFmtId="49" fontId="3" fillId="0" borderId="26" xfId="0" applyNumberFormat="1" applyFont="1" applyFill="1" applyBorder="1" applyAlignment="1" applyProtection="1">
      <alignment horizontal="left" vertical="center" wrapText="1"/>
    </xf>
    <xf numFmtId="4" fontId="3" fillId="0" borderId="24" xfId="0" applyNumberFormat="1" applyFont="1" applyFill="1" applyBorder="1" applyAlignment="1" applyProtection="1">
      <alignment vertical="center" wrapText="1"/>
    </xf>
    <xf numFmtId="49" fontId="8" fillId="6" borderId="10" xfId="0" applyNumberFormat="1" applyFont="1" applyFill="1" applyBorder="1" applyAlignment="1" applyProtection="1">
      <alignment horizontal="center" vertical="center" wrapText="1"/>
    </xf>
    <xf numFmtId="4" fontId="12" fillId="6" borderId="10" xfId="0" applyNumberFormat="1" applyFont="1" applyFill="1" applyBorder="1" applyAlignment="1" applyProtection="1">
      <alignment horizontal="right"/>
    </xf>
    <xf numFmtId="0" fontId="3" fillId="0" borderId="10" xfId="0" applyNumberFormat="1" applyFont="1" applyFill="1" applyBorder="1" applyAlignment="1" applyProtection="1">
      <alignment horizontal="right" vertical="center"/>
    </xf>
    <xf numFmtId="4" fontId="8" fillId="6" borderId="10" xfId="0" applyNumberFormat="1" applyFont="1" applyFill="1" applyBorder="1" applyAlignment="1" applyProtection="1">
      <alignment horizontal="right" vertical="center"/>
    </xf>
    <xf numFmtId="4" fontId="8" fillId="5" borderId="10" xfId="0" applyNumberFormat="1" applyFont="1" applyFill="1" applyBorder="1" applyAlignment="1" applyProtection="1">
      <alignment horizontal="right" vertical="center" wrapText="1"/>
    </xf>
    <xf numFmtId="4" fontId="8" fillId="5" borderId="10" xfId="0" applyNumberFormat="1" applyFont="1" applyFill="1" applyBorder="1" applyAlignment="1" applyProtection="1">
      <alignment vertical="center" wrapText="1"/>
    </xf>
    <xf numFmtId="49" fontId="18" fillId="7" borderId="13" xfId="0" applyNumberFormat="1" applyFont="1" applyFill="1" applyBorder="1" applyAlignment="1" applyProtection="1">
      <alignment horizontal="center" vertical="center" wrapText="1"/>
    </xf>
    <xf numFmtId="2" fontId="8" fillId="5" borderId="10" xfId="0" applyNumberFormat="1" applyFont="1" applyFill="1" applyBorder="1" applyAlignment="1" applyProtection="1">
      <alignment vertical="center" wrapText="1"/>
    </xf>
    <xf numFmtId="4" fontId="8" fillId="6" borderId="10" xfId="0" applyNumberFormat="1" applyFont="1" applyFill="1" applyBorder="1" applyAlignment="1" applyProtection="1">
      <alignment vertical="center" wrapText="1"/>
    </xf>
    <xf numFmtId="4" fontId="8" fillId="8" borderId="10" xfId="0" applyNumberFormat="1" applyFont="1" applyFill="1" applyBorder="1" applyAlignment="1" applyProtection="1">
      <alignment vertical="center" wrapText="1"/>
    </xf>
    <xf numFmtId="4" fontId="8" fillId="6" borderId="10" xfId="0" applyNumberFormat="1" applyFont="1" applyFill="1" applyBorder="1" applyAlignment="1" applyProtection="1">
      <alignment horizontal="right"/>
    </xf>
    <xf numFmtId="4" fontId="8" fillId="5" borderId="10" xfId="0" applyNumberFormat="1" applyFont="1" applyFill="1" applyBorder="1" applyAlignment="1" applyProtection="1">
      <alignment horizontal="right" vertical="center"/>
    </xf>
    <xf numFmtId="4" fontId="8" fillId="5" borderId="23" xfId="0" applyNumberFormat="1" applyFont="1" applyFill="1" applyBorder="1" applyAlignment="1" applyProtection="1">
      <alignment horizontal="right" vertical="center"/>
    </xf>
    <xf numFmtId="4" fontId="8" fillId="5" borderId="10" xfId="0" applyNumberFormat="1" applyFont="1" applyFill="1" applyBorder="1" applyAlignment="1" applyProtection="1">
      <alignment horizontal="right"/>
    </xf>
    <xf numFmtId="4" fontId="12" fillId="8" borderId="10" xfId="0" applyNumberFormat="1" applyFont="1" applyFill="1" applyBorder="1" applyAlignment="1" applyProtection="1">
      <alignment horizontal="right"/>
    </xf>
    <xf numFmtId="4" fontId="12" fillId="5" borderId="23" xfId="0" applyNumberFormat="1" applyFont="1" applyFill="1" applyBorder="1" applyAlignment="1" applyProtection="1">
      <alignment horizontal="right" vertical="center"/>
    </xf>
    <xf numFmtId="4" fontId="12" fillId="5" borderId="10" xfId="0" applyNumberFormat="1" applyFont="1" applyFill="1" applyBorder="1" applyAlignment="1" applyProtection="1">
      <alignment horizontal="right" vertical="center"/>
    </xf>
    <xf numFmtId="2" fontId="3" fillId="0" borderId="10" xfId="0" applyNumberFormat="1" applyFont="1" applyFill="1" applyBorder="1" applyAlignment="1" applyProtection="1">
      <alignment vertical="center" wrapText="1"/>
    </xf>
    <xf numFmtId="4" fontId="3" fillId="0" borderId="2" xfId="0" applyNumberFormat="1" applyFont="1" applyFill="1" applyBorder="1" applyAlignment="1" applyProtection="1">
      <alignment horizontal="right" wrapText="1"/>
    </xf>
    <xf numFmtId="4" fontId="3" fillId="0" borderId="6" xfId="0" applyNumberFormat="1" applyFont="1" applyFill="1" applyBorder="1" applyAlignment="1" applyProtection="1">
      <alignment horizontal="right" wrapText="1"/>
    </xf>
    <xf numFmtId="4" fontId="3" fillId="0" borderId="19" xfId="0" applyNumberFormat="1" applyFont="1" applyFill="1" applyBorder="1" applyAlignment="1" applyProtection="1">
      <alignment horizontal="right" wrapText="1"/>
    </xf>
    <xf numFmtId="4" fontId="8" fillId="5" borderId="23" xfId="0" applyNumberFormat="1" applyFont="1" applyFill="1" applyBorder="1" applyAlignment="1" applyProtection="1">
      <alignment horizontal="right"/>
    </xf>
    <xf numFmtId="4" fontId="3" fillId="0" borderId="23" xfId="0" applyNumberFormat="1" applyFont="1" applyFill="1" applyBorder="1" applyAlignment="1" applyProtection="1">
      <alignment horizontal="right"/>
    </xf>
    <xf numFmtId="49" fontId="19" fillId="0" borderId="0" xfId="0" applyNumberFormat="1" applyFont="1" applyFill="1" applyBorder="1" applyAlignment="1" applyProtection="1"/>
    <xf numFmtId="2" fontId="20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/>
    <xf numFmtId="2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49" fontId="21" fillId="0" borderId="10" xfId="0" applyNumberFormat="1" applyFont="1" applyFill="1" applyBorder="1" applyAlignment="1" applyProtection="1"/>
    <xf numFmtId="4" fontId="22" fillId="0" borderId="10" xfId="0" applyNumberFormat="1" applyFont="1" applyFill="1" applyBorder="1" applyAlignment="1" applyProtection="1"/>
    <xf numFmtId="49" fontId="20" fillId="0" borderId="0" xfId="0" applyNumberFormat="1" applyFont="1" applyFill="1" applyBorder="1" applyAlignment="1" applyProtection="1"/>
    <xf numFmtId="49" fontId="21" fillId="6" borderId="0" xfId="0" applyNumberFormat="1" applyFont="1" applyFill="1" applyBorder="1" applyAlignment="1" applyProtection="1"/>
    <xf numFmtId="49" fontId="23" fillId="0" borderId="10" xfId="0" applyNumberFormat="1" applyFont="1" applyFill="1" applyBorder="1" applyAlignment="1" applyProtection="1"/>
    <xf numFmtId="4" fontId="8" fillId="0" borderId="10" xfId="0" applyNumberFormat="1" applyFont="1" applyFill="1" applyBorder="1" applyAlignment="1" applyProtection="1"/>
    <xf numFmtId="49" fontId="3" fillId="7" borderId="10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wrapText="1"/>
    </xf>
    <xf numFmtId="4" fontId="3" fillId="6" borderId="10" xfId="0" applyNumberFormat="1" applyFont="1" applyFill="1" applyBorder="1" applyAlignment="1" applyProtection="1">
      <alignment vertical="center" wrapText="1"/>
    </xf>
    <xf numFmtId="4" fontId="8" fillId="6" borderId="2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/>
    <xf numFmtId="4" fontId="3" fillId="0" borderId="23" xfId="0" applyNumberFormat="1" applyFont="1" applyFill="1" applyBorder="1" applyAlignment="1" applyProtection="1"/>
    <xf numFmtId="0" fontId="3" fillId="0" borderId="20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right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 vertical="justify"/>
    </xf>
    <xf numFmtId="0" fontId="3" fillId="0" borderId="3" xfId="0" applyNumberFormat="1" applyFont="1" applyFill="1" applyBorder="1" applyAlignment="1" applyProtection="1">
      <alignment horizontal="center" vertical="justify"/>
    </xf>
    <xf numFmtId="0" fontId="3" fillId="0" borderId="4" xfId="0" applyNumberFormat="1" applyFont="1" applyFill="1" applyBorder="1" applyAlignment="1" applyProtection="1">
      <alignment horizontal="center" vertical="justify"/>
    </xf>
    <xf numFmtId="0" fontId="8" fillId="0" borderId="0" xfId="0" applyNumberFormat="1" applyFont="1" applyFill="1" applyBorder="1" applyAlignment="1" applyProtection="1">
      <alignment horizontal="left"/>
    </xf>
    <xf numFmtId="49" fontId="1" fillId="0" borderId="2" xfId="0" applyNumberFormat="1" applyFont="1" applyFill="1" applyBorder="1" applyAlignment="1" applyProtection="1">
      <protection locked="0"/>
    </xf>
    <xf numFmtId="49" fontId="1" fillId="0" borderId="3" xfId="0" applyNumberFormat="1" applyFont="1" applyFill="1" applyBorder="1" applyAlignment="1" applyProtection="1">
      <protection locked="0"/>
    </xf>
    <xf numFmtId="49" fontId="1" fillId="0" borderId="4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0" fontId="8" fillId="0" borderId="30" xfId="0" applyNumberFormat="1" applyFont="1" applyFill="1" applyBorder="1" applyAlignment="1" applyProtection="1">
      <alignment horizontal="left"/>
    </xf>
    <xf numFmtId="0" fontId="8" fillId="0" borderId="20" xfId="0" applyNumberFormat="1" applyFont="1" applyFill="1" applyBorder="1" applyAlignment="1" applyProtection="1">
      <alignment horizontal="left" vertical="top" wrapText="1"/>
    </xf>
    <xf numFmtId="0" fontId="8" fillId="0" borderId="27" xfId="0" applyNumberFormat="1" applyFont="1" applyFill="1" applyBorder="1" applyAlignment="1" applyProtection="1">
      <alignment horizontal="left" vertical="top" wrapText="1"/>
    </xf>
    <xf numFmtId="0" fontId="8" fillId="0" borderId="28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29" xfId="0" applyNumberFormat="1" applyFont="1" applyFill="1" applyBorder="1" applyAlignment="1" applyProtection="1">
      <alignment horizontal="left" vertical="top" wrapText="1"/>
    </xf>
    <xf numFmtId="0" fontId="8" fillId="0" borderId="18" xfId="0" applyNumberFormat="1" applyFont="1" applyFill="1" applyBorder="1" applyAlignment="1" applyProtection="1">
      <alignment horizontal="left" vertical="top" wrapText="1"/>
    </xf>
    <xf numFmtId="0" fontId="8" fillId="0" borderId="30" xfId="0" applyNumberFormat="1" applyFont="1" applyFill="1" applyBorder="1" applyAlignment="1" applyProtection="1">
      <alignment horizontal="left" vertical="top" wrapText="1"/>
    </xf>
    <xf numFmtId="0" fontId="8" fillId="0" borderId="3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30" xfId="0" applyNumberFormat="1" applyFont="1" applyFill="1" applyBorder="1" applyAlignment="1" applyProtection="1">
      <alignment horizontal="left"/>
    </xf>
    <xf numFmtId="0" fontId="8" fillId="0" borderId="20" xfId="0" applyNumberFormat="1" applyFont="1" applyFill="1" applyBorder="1" applyAlignment="1" applyProtection="1">
      <alignment horizontal="left" vertical="top" wrapText="1"/>
      <protection locked="0"/>
    </xf>
    <xf numFmtId="0" fontId="8" fillId="0" borderId="27" xfId="0" applyNumberFormat="1" applyFont="1" applyFill="1" applyBorder="1" applyAlignment="1" applyProtection="1">
      <alignment horizontal="left" vertical="top" wrapText="1"/>
      <protection locked="0"/>
    </xf>
    <xf numFmtId="0" fontId="8" fillId="0" borderId="28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NumberFormat="1" applyFont="1" applyFill="1" applyBorder="1" applyAlignment="1" applyProtection="1">
      <alignment horizontal="left" vertical="top" wrapText="1"/>
      <protection locked="0"/>
    </xf>
    <xf numFmtId="0" fontId="8" fillId="0" borderId="29" xfId="0" applyNumberFormat="1" applyFont="1" applyFill="1" applyBorder="1" applyAlignment="1" applyProtection="1">
      <alignment horizontal="left" vertical="top" wrapText="1"/>
      <protection locked="0"/>
    </xf>
    <xf numFmtId="0" fontId="8" fillId="0" borderId="18" xfId="0" applyNumberFormat="1" applyFont="1" applyFill="1" applyBorder="1" applyAlignment="1" applyProtection="1">
      <alignment horizontal="left" vertical="top" wrapText="1"/>
      <protection locked="0"/>
    </xf>
    <xf numFmtId="0" fontId="8" fillId="0" borderId="30" xfId="0" applyNumberFormat="1" applyFont="1" applyFill="1" applyBorder="1" applyAlignment="1" applyProtection="1">
      <alignment horizontal="left" vertical="top" wrapText="1"/>
      <protection locked="0"/>
    </xf>
    <xf numFmtId="0" fontId="8" fillId="0" borderId="31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Fill="1" applyBorder="1" applyAlignment="1" applyProtection="1">
      <alignment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49" fontId="11" fillId="3" borderId="3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" fontId="8" fillId="0" borderId="32" xfId="0" applyNumberFormat="1" applyFont="1" applyFill="1" applyBorder="1" applyAlignment="1" applyProtection="1">
      <alignment horizontal="center" vertical="center" wrapText="1"/>
    </xf>
    <xf numFmtId="49" fontId="4" fillId="9" borderId="34" xfId="0" applyNumberFormat="1" applyFont="1" applyFill="1" applyBorder="1" applyAlignment="1" applyProtection="1">
      <alignment horizontal="left" vertical="center" wrapText="1"/>
    </xf>
    <xf numFmtId="49" fontId="1" fillId="9" borderId="35" xfId="0" applyNumberFormat="1" applyFont="1" applyFill="1" applyBorder="1" applyAlignment="1" applyProtection="1">
      <alignment horizontal="left" vertical="center" wrapText="1"/>
    </xf>
    <xf numFmtId="49" fontId="1" fillId="9" borderId="36" xfId="0" applyNumberFormat="1" applyFont="1" applyFill="1" applyBorder="1" applyAlignment="1" applyProtection="1">
      <alignment horizontal="left" vertical="center" wrapText="1"/>
    </xf>
    <xf numFmtId="49" fontId="4" fillId="9" borderId="13" xfId="0" applyNumberFormat="1" applyFont="1" applyFill="1" applyBorder="1" applyAlignment="1" applyProtection="1">
      <alignment horizontal="left" vertical="center" wrapText="1"/>
    </xf>
    <xf numFmtId="49" fontId="4" fillId="9" borderId="10" xfId="0" applyNumberFormat="1" applyFont="1" applyFill="1" applyBorder="1" applyAlignment="1" applyProtection="1">
      <alignment horizontal="left" vertical="center" wrapText="1"/>
    </xf>
    <xf numFmtId="49" fontId="4" fillId="9" borderId="14" xfId="0" applyNumberFormat="1" applyFont="1" applyFill="1" applyBorder="1" applyAlignment="1" applyProtection="1">
      <alignment horizontal="left" vertical="center" wrapText="1"/>
    </xf>
    <xf numFmtId="49" fontId="4" fillId="9" borderId="35" xfId="0" applyNumberFormat="1" applyFont="1" applyFill="1" applyBorder="1" applyAlignment="1" applyProtection="1">
      <alignment horizontal="left" vertical="center" wrapText="1"/>
    </xf>
    <xf numFmtId="49" fontId="4" fillId="9" borderId="36" xfId="0" applyNumberFormat="1" applyFont="1" applyFill="1" applyBorder="1" applyAlignment="1" applyProtection="1">
      <alignment horizontal="left" vertical="center" wrapText="1"/>
    </xf>
    <xf numFmtId="1" fontId="4" fillId="0" borderId="0" xfId="0" applyNumberFormat="1" applyFont="1" applyFill="1" applyBorder="1" applyAlignment="1" applyProtection="1">
      <alignment horizontal="center" vertical="center"/>
    </xf>
    <xf numFmtId="49" fontId="3" fillId="9" borderId="10" xfId="0" applyNumberFormat="1" applyFont="1" applyFill="1" applyBorder="1" applyAlignment="1" applyProtection="1">
      <alignment horizontal="left" vertical="center" wrapText="1"/>
    </xf>
    <xf numFmtId="49" fontId="3" fillId="9" borderId="14" xfId="0" applyNumberFormat="1" applyFont="1" applyFill="1" applyBorder="1" applyAlignment="1" applyProtection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</xf>
    <xf numFmtId="49" fontId="4" fillId="2" borderId="13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horizontal="left" vertical="center" wrapText="1"/>
    </xf>
    <xf numFmtId="49" fontId="8" fillId="2" borderId="33" xfId="0" applyNumberFormat="1" applyFont="1" applyFill="1" applyBorder="1" applyAlignment="1" applyProtection="1">
      <alignment horizontal="left" vertical="center"/>
    </xf>
    <xf numFmtId="49" fontId="8" fillId="2" borderId="15" xfId="0" applyNumberFormat="1" applyFont="1" applyFill="1" applyBorder="1" applyAlignment="1" applyProtection="1">
      <alignment horizontal="left" vertical="center"/>
    </xf>
    <xf numFmtId="49" fontId="3" fillId="9" borderId="35" xfId="0" applyNumberFormat="1" applyFont="1" applyFill="1" applyBorder="1" applyAlignment="1" applyProtection="1">
      <alignment horizontal="left" vertical="center" wrapText="1"/>
    </xf>
    <xf numFmtId="49" fontId="3" fillId="9" borderId="36" xfId="0" applyNumberFormat="1" applyFont="1" applyFill="1" applyBorder="1" applyAlignment="1" applyProtection="1">
      <alignment horizontal="left" vertical="center" wrapText="1"/>
    </xf>
    <xf numFmtId="49" fontId="11" fillId="3" borderId="10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center"/>
    </xf>
    <xf numFmtId="49" fontId="1" fillId="0" borderId="35" xfId="0" applyNumberFormat="1" applyFont="1" applyFill="1" applyBorder="1" applyAlignment="1" applyProtection="1">
      <alignment horizontal="center"/>
    </xf>
    <xf numFmtId="49" fontId="1" fillId="0" borderId="26" xfId="0" applyNumberFormat="1" applyFont="1" applyFill="1" applyBorder="1" applyAlignment="1" applyProtection="1">
      <alignment horizontal="center"/>
    </xf>
    <xf numFmtId="49" fontId="8" fillId="0" borderId="30" xfId="0" applyNumberFormat="1" applyFont="1" applyFill="1" applyBorder="1" applyAlignment="1" applyProtection="1">
      <alignment horizontal="left" vertical="center" wrapText="1"/>
    </xf>
    <xf numFmtId="49" fontId="8" fillId="0" borderId="37" xfId="0" applyNumberFormat="1" applyFont="1" applyFill="1" applyBorder="1" applyAlignment="1" applyProtection="1">
      <alignment horizontal="left" vertical="center" wrapText="1"/>
    </xf>
    <xf numFmtId="49" fontId="8" fillId="3" borderId="2" xfId="0" applyNumberFormat="1" applyFont="1" applyFill="1" applyBorder="1" applyAlignment="1" applyProtection="1">
      <alignment horizontal="center" vertical="center" wrapText="1"/>
    </xf>
    <xf numFmtId="49" fontId="8" fillId="3" borderId="3" xfId="0" applyNumberFormat="1" applyFont="1" applyFill="1" applyBorder="1" applyAlignment="1" applyProtection="1">
      <alignment horizontal="center" vertical="center" wrapText="1"/>
    </xf>
    <xf numFmtId="49" fontId="8" fillId="3" borderId="4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49" fontId="9" fillId="0" borderId="3" xfId="0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1" fontId="8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</xf>
    <xf numFmtId="1" fontId="4" fillId="0" borderId="30" xfId="0" applyNumberFormat="1" applyFont="1" applyFill="1" applyBorder="1" applyAlignment="1" applyProtection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4"/>
  <sheetViews>
    <sheetView topLeftCell="A31" zoomScaleNormal="100" workbookViewId="0">
      <selection activeCell="B22" sqref="B22:I22"/>
    </sheetView>
  </sheetViews>
  <sheetFormatPr defaultColWidth="10.28515625" defaultRowHeight="12.75" customHeight="1" x14ac:dyDescent="0.2"/>
  <cols>
    <col min="1" max="33" width="2.5703125" style="1" customWidth="1"/>
    <col min="34" max="34" width="9.5703125" style="1" customWidth="1"/>
    <col min="35" max="35" width="11.140625" style="1" customWidth="1"/>
    <col min="36" max="36" width="8.42578125" style="1" customWidth="1"/>
    <col min="37" max="37" width="9.42578125" style="1" customWidth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7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6"/>
      <c r="M3" s="6"/>
      <c r="N3" s="6"/>
      <c r="O3" s="6"/>
    </row>
    <row r="4" spans="1:3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7"/>
      <c r="M4" s="7"/>
      <c r="N4" s="7"/>
      <c r="O4" s="7"/>
      <c r="P4" s="7"/>
      <c r="Q4" s="7"/>
    </row>
    <row r="5" spans="1:3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6"/>
      <c r="M5" s="6"/>
      <c r="N5" s="185"/>
      <c r="O5" s="185"/>
      <c r="P5" s="185"/>
      <c r="Q5" s="185"/>
      <c r="R5" s="185"/>
    </row>
    <row r="6" spans="1:3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Z6" s="8"/>
      <c r="AA6" s="9"/>
      <c r="AB6" s="9"/>
      <c r="AC6" s="9"/>
      <c r="AD6" s="9"/>
      <c r="AE6" s="9"/>
      <c r="AF6" s="9"/>
    </row>
    <row r="7" spans="1:3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T7" s="187" t="s">
        <v>0</v>
      </c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9"/>
      <c r="AG7" s="10"/>
      <c r="AH7" s="11"/>
      <c r="AI7" s="11"/>
      <c r="AJ7" s="11"/>
      <c r="AK7" s="12"/>
    </row>
    <row r="8" spans="1:37" ht="18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N8" s="13"/>
      <c r="O8" s="13"/>
      <c r="P8" s="13"/>
      <c r="Q8" s="13"/>
      <c r="AK8" s="12"/>
    </row>
    <row r="9" spans="1:37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AK9" s="12"/>
    </row>
    <row r="10" spans="1:37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AK10" s="12"/>
    </row>
    <row r="11" spans="1:3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AK11" s="12"/>
    </row>
    <row r="12" spans="1:3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AK12" s="12"/>
    </row>
    <row r="13" spans="1:37" x14ac:dyDescent="0.2">
      <c r="O13" s="6"/>
      <c r="P13" s="6"/>
      <c r="Q13" s="6"/>
      <c r="R13" s="6"/>
      <c r="S13" s="6"/>
      <c r="AK13" s="12"/>
    </row>
    <row r="14" spans="1:37" x14ac:dyDescent="0.2">
      <c r="B14" s="194" t="s">
        <v>1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K14" s="12"/>
    </row>
    <row r="15" spans="1:37" x14ac:dyDescent="0.2"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AK15" s="12"/>
    </row>
    <row r="16" spans="1:37" x14ac:dyDescent="0.2"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AK16" s="12"/>
    </row>
    <row r="17" spans="1:45" x14ac:dyDescent="0.2">
      <c r="L17" s="6"/>
      <c r="M17" s="186" t="s">
        <v>2</v>
      </c>
      <c r="N17" s="186"/>
      <c r="O17" s="186"/>
      <c r="P17" s="186"/>
      <c r="Q17" s="186"/>
      <c r="R17" s="186"/>
      <c r="S17" s="186"/>
      <c r="T17" s="186"/>
      <c r="U17" s="186"/>
      <c r="V17" s="186"/>
      <c r="AK17" s="12"/>
    </row>
    <row r="18" spans="1:45" x14ac:dyDescent="0.2">
      <c r="A18" s="194" t="s">
        <v>3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K18" s="12"/>
    </row>
    <row r="19" spans="1:45" x14ac:dyDescent="0.2">
      <c r="AK19" s="12"/>
    </row>
    <row r="20" spans="1:45" x14ac:dyDescent="0.2">
      <c r="AK20" s="12"/>
    </row>
    <row r="21" spans="1:45" x14ac:dyDescent="0.2">
      <c r="B21" s="14" t="s">
        <v>4</v>
      </c>
      <c r="C21" s="15"/>
      <c r="D21" s="15"/>
      <c r="E21" s="15"/>
      <c r="F21" s="14"/>
      <c r="G21" s="14"/>
      <c r="H21" s="16"/>
      <c r="I21" s="16"/>
      <c r="K21" s="14" t="s">
        <v>5</v>
      </c>
      <c r="L21" s="16"/>
      <c r="N21" s="15" t="s">
        <v>6</v>
      </c>
      <c r="O21" s="15"/>
      <c r="P21" s="16"/>
      <c r="Q21" s="16"/>
      <c r="R21" s="16"/>
      <c r="S21" s="190" t="s">
        <v>7</v>
      </c>
      <c r="T21" s="190"/>
      <c r="U21" s="190"/>
      <c r="V21" s="190"/>
      <c r="W21" s="190"/>
      <c r="X21" s="190"/>
      <c r="Y21" s="190" t="s">
        <v>8</v>
      </c>
      <c r="Z21" s="190"/>
      <c r="AA21" s="190"/>
      <c r="AB21" s="190"/>
      <c r="AC21" s="190"/>
      <c r="AD21" s="190"/>
      <c r="AE21" s="14"/>
      <c r="AF21" s="6"/>
      <c r="AK21" s="12"/>
    </row>
    <row r="22" spans="1:45" x14ac:dyDescent="0.2">
      <c r="B22" s="191" t="s">
        <v>9</v>
      </c>
      <c r="C22" s="192"/>
      <c r="D22" s="192"/>
      <c r="E22" s="192"/>
      <c r="F22" s="192"/>
      <c r="G22" s="192"/>
      <c r="H22" s="192"/>
      <c r="I22" s="193"/>
      <c r="K22" s="191" t="s">
        <v>10</v>
      </c>
      <c r="L22" s="193"/>
      <c r="N22" s="191" t="s">
        <v>11</v>
      </c>
      <c r="O22" s="192"/>
      <c r="P22" s="192"/>
      <c r="Q22" s="193"/>
      <c r="R22" s="17"/>
      <c r="S22" s="191" t="s">
        <v>12</v>
      </c>
      <c r="T22" s="192"/>
      <c r="U22" s="193"/>
      <c r="V22" s="17"/>
      <c r="W22" s="18"/>
      <c r="X22" s="18"/>
      <c r="Y22" s="191" t="s">
        <v>13</v>
      </c>
      <c r="Z22" s="192"/>
      <c r="AA22" s="192"/>
      <c r="AB22" s="192"/>
      <c r="AC22" s="192"/>
      <c r="AD22" s="193"/>
      <c r="AK22" s="12"/>
      <c r="AL22" s="1"/>
      <c r="AM22" s="1"/>
      <c r="AN22" s="1"/>
      <c r="AO22" s="1"/>
      <c r="AP22" s="1"/>
      <c r="AQ22" s="1"/>
      <c r="AR22" s="1"/>
      <c r="AS22" s="1"/>
    </row>
    <row r="23" spans="1:45" x14ac:dyDescent="0.2">
      <c r="B23" s="19"/>
      <c r="C23" s="19"/>
      <c r="D23" s="19"/>
      <c r="E23" s="19"/>
      <c r="G23" s="19"/>
      <c r="H23" s="19"/>
      <c r="J23" s="19"/>
      <c r="K23" s="19"/>
      <c r="L23" s="19"/>
      <c r="M23" s="19"/>
      <c r="N23" s="19"/>
      <c r="O23" s="19"/>
      <c r="P23" s="19"/>
      <c r="Q23" s="19"/>
      <c r="S23" s="19"/>
      <c r="T23" s="19"/>
      <c r="U23" s="19"/>
      <c r="W23" s="20"/>
      <c r="X23" s="20"/>
      <c r="Y23" s="19"/>
      <c r="Z23" s="19"/>
      <c r="AA23" s="19"/>
      <c r="AB23" s="19"/>
      <c r="AC23" s="19"/>
      <c r="AD23" s="19"/>
      <c r="AL23" s="1"/>
      <c r="AM23" s="1"/>
      <c r="AN23" s="1"/>
      <c r="AO23" s="1"/>
      <c r="AP23" s="1"/>
      <c r="AQ23" s="1"/>
      <c r="AR23" s="1"/>
      <c r="AS23" s="1"/>
    </row>
    <row r="24" spans="1:45" x14ac:dyDescent="0.2">
      <c r="B24" s="199" t="s">
        <v>14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21"/>
      <c r="R24" s="21"/>
      <c r="AG24" s="16"/>
      <c r="AL24" s="1"/>
      <c r="AM24" s="1"/>
      <c r="AN24" s="1"/>
      <c r="AO24" s="1"/>
      <c r="AP24" s="1"/>
      <c r="AQ24" s="1"/>
      <c r="AR24" s="1"/>
      <c r="AS24" s="1"/>
    </row>
    <row r="25" spans="1:45" x14ac:dyDescent="0.2">
      <c r="B25" s="196" t="s">
        <v>15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8"/>
      <c r="AG25" s="17"/>
      <c r="AL25" s="1"/>
      <c r="AM25" s="1"/>
      <c r="AN25" s="1"/>
      <c r="AO25" s="1"/>
      <c r="AP25" s="1"/>
      <c r="AQ25" s="1"/>
      <c r="AR25" s="1"/>
      <c r="AS25" s="1"/>
    </row>
    <row r="26" spans="1:45" x14ac:dyDescent="0.2">
      <c r="B26" s="196" t="s">
        <v>16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8"/>
    </row>
    <row r="27" spans="1:45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45" x14ac:dyDescent="0.2">
      <c r="B28" s="199" t="s">
        <v>17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21"/>
      <c r="R28" s="21"/>
    </row>
    <row r="29" spans="1:45" x14ac:dyDescent="0.2">
      <c r="B29" s="196" t="s">
        <v>15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8"/>
    </row>
    <row r="31" spans="1:45" x14ac:dyDescent="0.2">
      <c r="B31" s="190" t="s">
        <v>18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</row>
    <row r="32" spans="1:45" x14ac:dyDescent="0.2">
      <c r="B32" s="16" t="s">
        <v>19</v>
      </c>
      <c r="C32" s="16"/>
      <c r="D32" s="16"/>
      <c r="E32" s="16"/>
      <c r="F32" s="16"/>
    </row>
    <row r="33" spans="2:33" x14ac:dyDescent="0.2">
      <c r="B33" s="196" t="s">
        <v>20</v>
      </c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8"/>
    </row>
    <row r="35" spans="2:33" x14ac:dyDescent="0.2">
      <c r="B35" s="16" t="s">
        <v>21</v>
      </c>
      <c r="C35" s="16"/>
      <c r="D35" s="16"/>
      <c r="E35" s="16"/>
      <c r="F35" s="16"/>
      <c r="G35" s="16"/>
      <c r="H35" s="16" t="s">
        <v>22</v>
      </c>
      <c r="I35" s="16"/>
      <c r="J35" s="16"/>
      <c r="K35" s="16"/>
    </row>
    <row r="36" spans="2:33" x14ac:dyDescent="0.2">
      <c r="B36" s="191" t="s">
        <v>23</v>
      </c>
      <c r="C36" s="192"/>
      <c r="D36" s="192"/>
      <c r="E36" s="192"/>
      <c r="F36" s="193"/>
      <c r="G36" s="25"/>
      <c r="H36" s="196" t="s">
        <v>24</v>
      </c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8"/>
    </row>
    <row r="38" spans="2:33" x14ac:dyDescent="0.2">
      <c r="B38" s="210" t="s">
        <v>25</v>
      </c>
      <c r="C38" s="210"/>
      <c r="D38" s="210"/>
      <c r="E38" s="210"/>
      <c r="F38" s="210"/>
      <c r="G38" s="210"/>
      <c r="H38" s="210"/>
      <c r="I38" s="210"/>
      <c r="K38" s="26" t="s">
        <v>26</v>
      </c>
      <c r="L38" s="26"/>
      <c r="M38" s="26"/>
      <c r="N38" s="26"/>
      <c r="O38" s="26"/>
      <c r="V38" s="209" t="s">
        <v>27</v>
      </c>
      <c r="W38" s="209"/>
      <c r="X38" s="209"/>
      <c r="Y38" s="209"/>
    </row>
    <row r="39" spans="2:33" x14ac:dyDescent="0.2">
      <c r="B39" s="196"/>
      <c r="C39" s="197"/>
      <c r="D39" s="197"/>
      <c r="E39" s="197"/>
      <c r="F39" s="197"/>
      <c r="G39" s="197"/>
      <c r="H39" s="197"/>
      <c r="I39" s="198"/>
      <c r="J39" s="27"/>
      <c r="K39" s="22" t="s">
        <v>16</v>
      </c>
      <c r="L39" s="23"/>
      <c r="M39" s="23"/>
      <c r="N39" s="23"/>
      <c r="O39" s="23"/>
      <c r="P39" s="23"/>
      <c r="Q39" s="23"/>
      <c r="R39" s="23"/>
      <c r="S39" s="23"/>
      <c r="T39" s="24"/>
      <c r="V39" s="196" t="s">
        <v>16</v>
      </c>
      <c r="W39" s="197"/>
      <c r="X39" s="197"/>
      <c r="Y39" s="197"/>
      <c r="Z39" s="197"/>
      <c r="AA39" s="197"/>
      <c r="AB39" s="197"/>
      <c r="AC39" s="197"/>
      <c r="AD39" s="197"/>
      <c r="AE39" s="197"/>
      <c r="AF39" s="198"/>
    </row>
    <row r="40" spans="2:33" x14ac:dyDescent="0.2">
      <c r="B40" s="28"/>
      <c r="C40" s="28"/>
      <c r="D40" s="28"/>
      <c r="E40" s="28"/>
      <c r="F40" s="2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2:33" x14ac:dyDescent="0.2">
      <c r="B41" s="220" t="s">
        <v>28</v>
      </c>
      <c r="C41" s="220"/>
      <c r="D41" s="220"/>
      <c r="E41" s="220"/>
      <c r="F41" s="220"/>
    </row>
    <row r="42" spans="2:33" x14ac:dyDescent="0.2">
      <c r="B42" s="196" t="s">
        <v>16</v>
      </c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8"/>
    </row>
    <row r="43" spans="2:3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8" spans="2:33" x14ac:dyDescent="0.2">
      <c r="B48" s="211" t="s">
        <v>29</v>
      </c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3"/>
      <c r="N48" s="200" t="s">
        <v>30</v>
      </c>
      <c r="O48" s="201"/>
      <c r="P48" s="201"/>
      <c r="Q48" s="201"/>
      <c r="R48" s="201"/>
      <c r="S48" s="201"/>
      <c r="T48" s="201"/>
      <c r="U48" s="201"/>
      <c r="V48" s="202"/>
      <c r="W48" s="200" t="s">
        <v>31</v>
      </c>
      <c r="X48" s="201"/>
      <c r="Y48" s="201"/>
      <c r="Z48" s="201"/>
      <c r="AA48" s="201"/>
      <c r="AB48" s="201"/>
      <c r="AC48" s="201"/>
      <c r="AD48" s="201"/>
      <c r="AE48" s="201"/>
      <c r="AF48" s="202"/>
      <c r="AG48" s="29"/>
    </row>
    <row r="49" spans="2:33" x14ac:dyDescent="0.2">
      <c r="B49" s="214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6"/>
      <c r="N49" s="203"/>
      <c r="O49" s="204"/>
      <c r="P49" s="204"/>
      <c r="Q49" s="204"/>
      <c r="R49" s="204"/>
      <c r="S49" s="204"/>
      <c r="T49" s="204"/>
      <c r="U49" s="204"/>
      <c r="V49" s="205"/>
      <c r="W49" s="203"/>
      <c r="X49" s="204"/>
      <c r="Y49" s="204"/>
      <c r="Z49" s="204"/>
      <c r="AA49" s="204"/>
      <c r="AB49" s="204"/>
      <c r="AC49" s="204"/>
      <c r="AD49" s="204"/>
      <c r="AE49" s="204"/>
      <c r="AF49" s="205"/>
      <c r="AG49" s="29"/>
    </row>
    <row r="50" spans="2:33" x14ac:dyDescent="0.2">
      <c r="B50" s="214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6"/>
      <c r="N50" s="203"/>
      <c r="O50" s="204"/>
      <c r="P50" s="204"/>
      <c r="Q50" s="204"/>
      <c r="R50" s="204"/>
      <c r="S50" s="204"/>
      <c r="T50" s="204"/>
      <c r="U50" s="204"/>
      <c r="V50" s="205"/>
      <c r="W50" s="203"/>
      <c r="X50" s="204"/>
      <c r="Y50" s="204"/>
      <c r="Z50" s="204"/>
      <c r="AA50" s="204"/>
      <c r="AB50" s="204"/>
      <c r="AC50" s="204"/>
      <c r="AD50" s="204"/>
      <c r="AE50" s="204"/>
      <c r="AF50" s="205"/>
      <c r="AG50" s="29"/>
    </row>
    <row r="51" spans="2:33" x14ac:dyDescent="0.2">
      <c r="B51" s="214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6"/>
      <c r="N51" s="203"/>
      <c r="O51" s="204"/>
      <c r="P51" s="204"/>
      <c r="Q51" s="204"/>
      <c r="R51" s="204"/>
      <c r="S51" s="204"/>
      <c r="T51" s="204"/>
      <c r="U51" s="204"/>
      <c r="V51" s="205"/>
      <c r="W51" s="203"/>
      <c r="X51" s="204"/>
      <c r="Y51" s="204"/>
      <c r="Z51" s="204"/>
      <c r="AA51" s="204"/>
      <c r="AB51" s="204"/>
      <c r="AC51" s="204"/>
      <c r="AD51" s="204"/>
      <c r="AE51" s="204"/>
      <c r="AF51" s="205"/>
      <c r="AG51" s="29"/>
    </row>
    <row r="52" spans="2:33" x14ac:dyDescent="0.2">
      <c r="B52" s="214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6"/>
      <c r="N52" s="203"/>
      <c r="O52" s="204"/>
      <c r="P52" s="204"/>
      <c r="Q52" s="204"/>
      <c r="R52" s="204"/>
      <c r="S52" s="204"/>
      <c r="T52" s="204"/>
      <c r="U52" s="204"/>
      <c r="V52" s="205"/>
      <c r="W52" s="203"/>
      <c r="X52" s="204"/>
      <c r="Y52" s="204"/>
      <c r="Z52" s="204"/>
      <c r="AA52" s="204"/>
      <c r="AB52" s="204"/>
      <c r="AC52" s="204"/>
      <c r="AD52" s="204"/>
      <c r="AE52" s="204"/>
      <c r="AF52" s="205"/>
      <c r="AG52" s="29"/>
    </row>
    <row r="53" spans="2:33" x14ac:dyDescent="0.2">
      <c r="B53" s="214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6"/>
      <c r="N53" s="203"/>
      <c r="O53" s="204"/>
      <c r="P53" s="204"/>
      <c r="Q53" s="204"/>
      <c r="R53" s="204"/>
      <c r="S53" s="204"/>
      <c r="T53" s="204"/>
      <c r="U53" s="204"/>
      <c r="V53" s="205"/>
      <c r="W53" s="203"/>
      <c r="X53" s="204"/>
      <c r="Y53" s="204"/>
      <c r="Z53" s="204"/>
      <c r="AA53" s="204"/>
      <c r="AB53" s="204"/>
      <c r="AC53" s="204"/>
      <c r="AD53" s="204"/>
      <c r="AE53" s="204"/>
      <c r="AF53" s="205"/>
      <c r="AG53" s="29"/>
    </row>
    <row r="54" spans="2:33" x14ac:dyDescent="0.2">
      <c r="B54" s="217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9"/>
      <c r="N54" s="206"/>
      <c r="O54" s="207"/>
      <c r="P54" s="207"/>
      <c r="Q54" s="207"/>
      <c r="R54" s="207"/>
      <c r="S54" s="207"/>
      <c r="T54" s="207"/>
      <c r="U54" s="207"/>
      <c r="V54" s="208"/>
      <c r="W54" s="206"/>
      <c r="X54" s="207"/>
      <c r="Y54" s="207"/>
      <c r="Z54" s="207"/>
      <c r="AA54" s="207"/>
      <c r="AB54" s="207"/>
      <c r="AC54" s="207"/>
      <c r="AD54" s="207"/>
      <c r="AE54" s="207"/>
      <c r="AF54" s="208"/>
      <c r="AG54" s="29"/>
    </row>
  </sheetData>
  <mergeCells count="31">
    <mergeCell ref="N48:V54"/>
    <mergeCell ref="B24:P24"/>
    <mergeCell ref="B22:I22"/>
    <mergeCell ref="Y22:AD22"/>
    <mergeCell ref="V38:Y38"/>
    <mergeCell ref="B25:AF25"/>
    <mergeCell ref="B38:I38"/>
    <mergeCell ref="B29:AF29"/>
    <mergeCell ref="V39:AF39"/>
    <mergeCell ref="B48:M54"/>
    <mergeCell ref="B42:AF42"/>
    <mergeCell ref="B39:I39"/>
    <mergeCell ref="B41:F41"/>
    <mergeCell ref="W48:AF54"/>
    <mergeCell ref="B31:AF31"/>
    <mergeCell ref="B33:AF33"/>
    <mergeCell ref="B36:F36"/>
    <mergeCell ref="N22:Q22"/>
    <mergeCell ref="H36:AF36"/>
    <mergeCell ref="K22:L22"/>
    <mergeCell ref="B26:AF26"/>
    <mergeCell ref="B28:P28"/>
    <mergeCell ref="N5:R5"/>
    <mergeCell ref="M17:V17"/>
    <mergeCell ref="T7:AF7"/>
    <mergeCell ref="Y21:AD21"/>
    <mergeCell ref="S22:U22"/>
    <mergeCell ref="B14:AG14"/>
    <mergeCell ref="L16:U16"/>
    <mergeCell ref="S21:X21"/>
    <mergeCell ref="A18:AG18"/>
  </mergeCells>
  <printOptions horizontalCentered="1"/>
  <pageMargins left="0.78740157480314965" right="0.78740157480314965" top="0" bottom="0.98425196850393704" header="0.51181102362204722" footer="0.51181102362204722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A4" sqref="A4:IV4"/>
    </sheetView>
  </sheetViews>
  <sheetFormatPr defaultColWidth="10.28515625" defaultRowHeight="12.75" customHeight="1" x14ac:dyDescent="0.2"/>
  <cols>
    <col min="1" max="1" width="45.85546875" style="1" customWidth="1"/>
  </cols>
  <sheetData>
    <row r="1" spans="1:9" x14ac:dyDescent="0.2">
      <c r="B1" t="s">
        <v>183</v>
      </c>
      <c r="C1" t="s">
        <v>184</v>
      </c>
      <c r="D1" t="s">
        <v>185</v>
      </c>
      <c r="E1" t="s">
        <v>186</v>
      </c>
      <c r="F1" t="s">
        <v>187</v>
      </c>
      <c r="G1" t="s">
        <v>188</v>
      </c>
      <c r="H1" t="s">
        <v>189</v>
      </c>
      <c r="I1" t="s">
        <v>190</v>
      </c>
    </row>
    <row r="2" spans="1:9" x14ac:dyDescent="0.2">
      <c r="A2" s="1" t="s">
        <v>191</v>
      </c>
      <c r="B2">
        <v>29</v>
      </c>
      <c r="C2">
        <v>232</v>
      </c>
      <c r="D2">
        <v>7</v>
      </c>
      <c r="E2">
        <v>10</v>
      </c>
      <c r="F2">
        <v>9</v>
      </c>
      <c r="G2">
        <v>6</v>
      </c>
      <c r="H2">
        <v>6</v>
      </c>
      <c r="I2">
        <v>6</v>
      </c>
    </row>
    <row r="3" spans="1:9" x14ac:dyDescent="0.2">
      <c r="A3" s="1" t="s">
        <v>192</v>
      </c>
      <c r="B3">
        <v>8</v>
      </c>
      <c r="C3">
        <v>13</v>
      </c>
      <c r="D3">
        <v>8</v>
      </c>
      <c r="E3">
        <v>13</v>
      </c>
      <c r="F3">
        <v>9</v>
      </c>
      <c r="G3">
        <v>13</v>
      </c>
      <c r="H3">
        <v>5</v>
      </c>
      <c r="I3">
        <v>13</v>
      </c>
    </row>
    <row r="4" spans="1:9" x14ac:dyDescent="0.2">
      <c r="A4" s="1" t="s">
        <v>193</v>
      </c>
      <c r="B4">
        <v>6</v>
      </c>
      <c r="C4">
        <v>6</v>
      </c>
      <c r="D4">
        <v>6</v>
      </c>
      <c r="E4">
        <v>6</v>
      </c>
      <c r="F4">
        <v>5</v>
      </c>
      <c r="G4">
        <v>5</v>
      </c>
      <c r="H4">
        <v>5</v>
      </c>
      <c r="I4">
        <v>5</v>
      </c>
    </row>
  </sheetData>
  <pageMargins left="0.75" right="0.75" top="1" bottom="1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opLeftCell="A7" workbookViewId="0">
      <selection activeCell="E13" sqref="E13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40" t="s">
        <v>210</v>
      </c>
      <c r="C1" s="40"/>
      <c r="D1" s="44"/>
      <c r="E1" s="44"/>
      <c r="F1" s="44"/>
    </row>
    <row r="2" spans="2:6" x14ac:dyDescent="0.2">
      <c r="B2" s="40" t="s">
        <v>211</v>
      </c>
      <c r="C2" s="40"/>
      <c r="D2" s="44"/>
      <c r="E2" s="44"/>
      <c r="F2" s="44"/>
    </row>
    <row r="3" spans="2:6" x14ac:dyDescent="0.2">
      <c r="B3" s="41"/>
      <c r="C3" s="41"/>
      <c r="D3" s="45"/>
      <c r="E3" s="45"/>
      <c r="F3" s="45"/>
    </row>
    <row r="4" spans="2:6" ht="51" x14ac:dyDescent="0.2">
      <c r="B4" s="41" t="s">
        <v>212</v>
      </c>
      <c r="C4" s="41"/>
      <c r="D4" s="45"/>
      <c r="E4" s="45"/>
      <c r="F4" s="45"/>
    </row>
    <row r="5" spans="2:6" x14ac:dyDescent="0.2">
      <c r="B5" s="41"/>
      <c r="C5" s="41"/>
      <c r="D5" s="45"/>
      <c r="E5" s="45"/>
      <c r="F5" s="45"/>
    </row>
    <row r="6" spans="2:6" x14ac:dyDescent="0.2">
      <c r="B6" s="40" t="s">
        <v>213</v>
      </c>
      <c r="C6" s="40"/>
      <c r="D6" s="44"/>
      <c r="E6" s="44" t="s">
        <v>214</v>
      </c>
      <c r="F6" s="44" t="s">
        <v>215</v>
      </c>
    </row>
    <row r="7" spans="2:6" ht="13.5" thickBot="1" x14ac:dyDescent="0.25">
      <c r="B7" s="41"/>
      <c r="C7" s="41"/>
      <c r="D7" s="45"/>
      <c r="E7" s="45"/>
      <c r="F7" s="45"/>
    </row>
    <row r="8" spans="2:6" ht="39" thickBot="1" x14ac:dyDescent="0.25">
      <c r="B8" s="42" t="s">
        <v>216</v>
      </c>
      <c r="C8" s="43"/>
      <c r="D8" s="46"/>
      <c r="E8" s="46">
        <v>20</v>
      </c>
      <c r="F8" s="47" t="s">
        <v>217</v>
      </c>
    </row>
    <row r="9" spans="2:6" x14ac:dyDescent="0.2">
      <c r="B9" s="41"/>
      <c r="C9" s="41"/>
      <c r="D9" s="45"/>
      <c r="E9" s="45"/>
      <c r="F9" s="45"/>
    </row>
    <row r="10" spans="2:6" x14ac:dyDescent="0.2">
      <c r="B10" s="41"/>
      <c r="C10" s="41"/>
      <c r="D10" s="45"/>
      <c r="E10" s="45"/>
      <c r="F10" s="4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opLeftCell="A4" workbookViewId="0">
      <selection activeCell="E21" sqref="E21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63" t="s">
        <v>210</v>
      </c>
      <c r="C1" s="63"/>
      <c r="D1" s="64"/>
      <c r="E1" s="64"/>
      <c r="F1" s="64"/>
    </row>
    <row r="2" spans="2:6" x14ac:dyDescent="0.2">
      <c r="B2" s="63" t="s">
        <v>220</v>
      </c>
      <c r="C2" s="63"/>
      <c r="D2" s="64"/>
      <c r="E2" s="64"/>
      <c r="F2" s="64"/>
    </row>
    <row r="3" spans="2:6" x14ac:dyDescent="0.2">
      <c r="B3" s="41"/>
      <c r="C3" s="41"/>
      <c r="D3" s="45"/>
      <c r="E3" s="45"/>
      <c r="F3" s="45"/>
    </row>
    <row r="4" spans="2:6" ht="51" x14ac:dyDescent="0.2">
      <c r="B4" s="41" t="s">
        <v>212</v>
      </c>
      <c r="C4" s="41"/>
      <c r="D4" s="45"/>
      <c r="E4" s="45"/>
      <c r="F4" s="45"/>
    </row>
    <row r="5" spans="2:6" x14ac:dyDescent="0.2">
      <c r="B5" s="41"/>
      <c r="C5" s="41"/>
      <c r="D5" s="45"/>
      <c r="E5" s="45"/>
      <c r="F5" s="45"/>
    </row>
    <row r="6" spans="2:6" x14ac:dyDescent="0.2">
      <c r="B6" s="63" t="s">
        <v>213</v>
      </c>
      <c r="C6" s="63"/>
      <c r="D6" s="64"/>
      <c r="E6" s="64" t="s">
        <v>214</v>
      </c>
      <c r="F6" s="64" t="s">
        <v>215</v>
      </c>
    </row>
    <row r="7" spans="2:6" ht="13.5" thickBot="1" x14ac:dyDescent="0.25">
      <c r="B7" s="41"/>
      <c r="C7" s="41"/>
      <c r="D7" s="45"/>
      <c r="E7" s="45"/>
      <c r="F7" s="45"/>
    </row>
    <row r="8" spans="2:6" ht="39" thickBot="1" x14ac:dyDescent="0.25">
      <c r="B8" s="42" t="s">
        <v>216</v>
      </c>
      <c r="C8" s="43"/>
      <c r="D8" s="46"/>
      <c r="E8" s="46">
        <v>22</v>
      </c>
      <c r="F8" s="47" t="s">
        <v>217</v>
      </c>
    </row>
    <row r="9" spans="2:6" x14ac:dyDescent="0.2">
      <c r="B9" s="41"/>
      <c r="C9" s="41"/>
      <c r="D9" s="45"/>
      <c r="E9" s="45"/>
      <c r="F9" s="45"/>
    </row>
    <row r="10" spans="2:6" x14ac:dyDescent="0.2">
      <c r="B10" s="41"/>
      <c r="C10" s="41"/>
      <c r="D10" s="45"/>
      <c r="E10" s="45"/>
      <c r="F10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abSelected="1" view="pageBreakPreview" zoomScale="93" zoomScaleNormal="130" zoomScaleSheetLayoutView="93" workbookViewId="0">
      <selection activeCell="P57" sqref="A1:P57"/>
    </sheetView>
  </sheetViews>
  <sheetFormatPr defaultColWidth="10.28515625" defaultRowHeight="12.75" customHeight="1" x14ac:dyDescent="0.2"/>
  <cols>
    <col min="1" max="1" width="5.140625" style="19" customWidth="1"/>
    <col min="2" max="2" width="5.5703125" style="19" customWidth="1"/>
    <col min="3" max="3" width="5.140625" style="19" customWidth="1"/>
    <col min="4" max="4" width="57.7109375" style="19" customWidth="1"/>
    <col min="5" max="6" width="10.28515625" style="19" customWidth="1"/>
    <col min="7" max="7" width="10.28515625" style="30" customWidth="1"/>
    <col min="8" max="9" width="9.140625" style="30" customWidth="1"/>
    <col min="10" max="10" width="10" style="1" customWidth="1"/>
    <col min="11" max="11" width="10.140625" style="1" customWidth="1"/>
    <col min="12" max="12" width="10" style="1" customWidth="1"/>
    <col min="13" max="13" width="10.42578125" style="1" hidden="1" customWidth="1"/>
    <col min="14" max="15" width="10.7109375" style="1" hidden="1" customWidth="1"/>
    <col min="16" max="16" width="10.42578125" style="1" customWidth="1"/>
    <col min="17" max="17" width="10.28515625" style="1" customWidth="1"/>
    <col min="18" max="18" width="9.85546875" style="1" customWidth="1"/>
    <col min="19" max="19" width="9.28515625" style="1" customWidth="1"/>
  </cols>
  <sheetData>
    <row r="1" spans="1:18" x14ac:dyDescent="0.2">
      <c r="A1" s="224" t="s">
        <v>32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31"/>
      <c r="N1" s="31"/>
    </row>
    <row r="2" spans="1:18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31" t="e">
        <f>#REF!+#REF!+G7+G8+G12+G13+#REF!+#REF!+G14+G15+G16+G17+G18+G19+G20+G21+G22+G23+G24+G25+G27+#REF!</f>
        <v>#REF!</v>
      </c>
      <c r="N2" s="31" t="e">
        <f>#REF!+#REF!+H7+H8+H12+H13+#REF!+#REF!+H14+H15+H16+H17+H18+H19+H20+H21+H22+H23+H24+H25+H27+#REF!</f>
        <v>#REF!</v>
      </c>
      <c r="O2" s="1" t="e">
        <f>#REF!+#REF!+#REF!+#REF!+#REF!+#REF!+#REF!+#REF!+#REF!+#REF!+#REF!+#REF!+#REF!+#REF!+#REF!+#REF!+#REF!+#REF!+#REF!+#REF!+#REF!+#REF!</f>
        <v>#REF!</v>
      </c>
    </row>
    <row r="3" spans="1:18" x14ac:dyDescent="0.2">
      <c r="A3" s="224" t="s">
        <v>33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31"/>
      <c r="N3" s="31"/>
    </row>
    <row r="4" spans="1:18" ht="12.75" customHeight="1" x14ac:dyDescent="0.2">
      <c r="A4" s="225" t="s">
        <v>34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N4" s="12"/>
      <c r="P4" s="12"/>
      <c r="R4" s="12"/>
    </row>
    <row r="5" spans="1:18" ht="33.75" customHeight="1" x14ac:dyDescent="0.2">
      <c r="A5" s="76" t="s">
        <v>35</v>
      </c>
      <c r="B5" s="222" t="s">
        <v>204</v>
      </c>
      <c r="C5" s="223"/>
      <c r="D5" s="76" t="s">
        <v>38</v>
      </c>
      <c r="E5" s="76" t="s">
        <v>334</v>
      </c>
      <c r="F5" s="182" t="s">
        <v>350</v>
      </c>
      <c r="G5" s="77" t="s">
        <v>351</v>
      </c>
      <c r="H5" s="77" t="s">
        <v>352</v>
      </c>
      <c r="I5" s="78" t="s">
        <v>353</v>
      </c>
      <c r="J5" s="112" t="s">
        <v>314</v>
      </c>
      <c r="K5" s="112" t="s">
        <v>333</v>
      </c>
      <c r="L5" s="112" t="s">
        <v>354</v>
      </c>
      <c r="N5" s="12"/>
      <c r="P5" s="12"/>
    </row>
    <row r="6" spans="1:18" x14ac:dyDescent="0.2">
      <c r="A6" s="39" t="s">
        <v>42</v>
      </c>
      <c r="B6" s="39" t="s">
        <v>43</v>
      </c>
      <c r="C6" s="39" t="s">
        <v>44</v>
      </c>
      <c r="D6" s="39" t="s">
        <v>45</v>
      </c>
      <c r="E6" s="180">
        <v>1</v>
      </c>
      <c r="F6" s="183">
        <v>2</v>
      </c>
      <c r="G6" s="181">
        <v>3</v>
      </c>
      <c r="H6" s="66">
        <v>4</v>
      </c>
      <c r="I6" s="67">
        <v>5</v>
      </c>
      <c r="J6" s="68">
        <v>6</v>
      </c>
      <c r="K6" s="65">
        <v>7</v>
      </c>
      <c r="L6" s="65">
        <v>8</v>
      </c>
      <c r="N6" s="12"/>
      <c r="P6" s="12"/>
    </row>
    <row r="7" spans="1:18" ht="33.75" x14ac:dyDescent="0.2">
      <c r="A7" s="39" t="s">
        <v>48</v>
      </c>
      <c r="B7" s="39" t="s">
        <v>53</v>
      </c>
      <c r="C7" s="39" t="s">
        <v>50</v>
      </c>
      <c r="D7" s="34" t="s">
        <v>297</v>
      </c>
      <c r="E7" s="107">
        <v>11079.66</v>
      </c>
      <c r="F7" s="178">
        <v>10626.93</v>
      </c>
      <c r="G7" s="158">
        <f>SUM(G53)</f>
        <v>8196</v>
      </c>
      <c r="H7" s="158">
        <v>7391</v>
      </c>
      <c r="I7" s="177">
        <v>12687</v>
      </c>
      <c r="J7" s="158">
        <v>8607</v>
      </c>
      <c r="K7" s="184">
        <v>8607</v>
      </c>
      <c r="L7" s="184">
        <v>8607</v>
      </c>
    </row>
    <row r="8" spans="1:18" ht="22.5" x14ac:dyDescent="0.2">
      <c r="A8" s="39" t="s">
        <v>48</v>
      </c>
      <c r="B8" s="39" t="s">
        <v>53</v>
      </c>
      <c r="C8" s="39" t="s">
        <v>54</v>
      </c>
      <c r="D8" s="34" t="s">
        <v>278</v>
      </c>
      <c r="E8" s="107">
        <v>55865</v>
      </c>
      <c r="F8" s="107">
        <v>47135</v>
      </c>
      <c r="G8" s="120">
        <v>50000</v>
      </c>
      <c r="H8" s="159">
        <v>44000</v>
      </c>
      <c r="I8" s="153">
        <v>44000</v>
      </c>
      <c r="J8" s="120">
        <v>44000</v>
      </c>
      <c r="K8" s="120">
        <v>44000</v>
      </c>
      <c r="L8" s="120">
        <v>44000</v>
      </c>
    </row>
    <row r="9" spans="1:18" x14ac:dyDescent="0.2">
      <c r="A9" s="39" t="s">
        <v>233</v>
      </c>
      <c r="B9" s="39" t="s">
        <v>53</v>
      </c>
      <c r="C9" s="39" t="s">
        <v>265</v>
      </c>
      <c r="D9" s="34" t="s">
        <v>264</v>
      </c>
      <c r="E9" s="107">
        <v>900</v>
      </c>
      <c r="F9" s="107">
        <v>1000</v>
      </c>
      <c r="G9" s="120">
        <v>0</v>
      </c>
      <c r="H9" s="159">
        <v>1000</v>
      </c>
      <c r="I9" s="153">
        <v>0</v>
      </c>
      <c r="J9" s="120">
        <v>0</v>
      </c>
      <c r="K9" s="120">
        <v>0</v>
      </c>
      <c r="L9" s="120">
        <v>0</v>
      </c>
    </row>
    <row r="10" spans="1:18" x14ac:dyDescent="0.2">
      <c r="A10" s="39" t="s">
        <v>233</v>
      </c>
      <c r="B10" s="39" t="s">
        <v>53</v>
      </c>
      <c r="C10" s="39" t="s">
        <v>240</v>
      </c>
      <c r="D10" s="34" t="s">
        <v>241</v>
      </c>
      <c r="E10" s="107">
        <v>178.77</v>
      </c>
      <c r="F10" s="107">
        <v>250</v>
      </c>
      <c r="G10" s="120">
        <v>0</v>
      </c>
      <c r="H10" s="159">
        <v>250</v>
      </c>
      <c r="I10" s="153">
        <v>0</v>
      </c>
      <c r="J10" s="120">
        <v>0</v>
      </c>
      <c r="K10" s="120">
        <v>0</v>
      </c>
      <c r="L10" s="120">
        <v>0</v>
      </c>
    </row>
    <row r="11" spans="1:18" ht="22.5" x14ac:dyDescent="0.2">
      <c r="A11" s="39" t="s">
        <v>244</v>
      </c>
      <c r="B11" s="39" t="s">
        <v>53</v>
      </c>
      <c r="C11" s="39" t="s">
        <v>50</v>
      </c>
      <c r="D11" s="34" t="s">
        <v>279</v>
      </c>
      <c r="E11" s="107">
        <v>0</v>
      </c>
      <c r="F11" s="107">
        <v>0</v>
      </c>
      <c r="G11" s="120">
        <v>0</v>
      </c>
      <c r="H11" s="159">
        <v>0</v>
      </c>
      <c r="I11" s="153">
        <v>0</v>
      </c>
      <c r="J11" s="120">
        <v>0</v>
      </c>
      <c r="K11" s="120">
        <v>0</v>
      </c>
      <c r="L11" s="120">
        <v>0</v>
      </c>
      <c r="Q11" s="99"/>
    </row>
    <row r="12" spans="1:18" ht="22.5" x14ac:dyDescent="0.2">
      <c r="A12" s="39" t="s">
        <v>242</v>
      </c>
      <c r="B12" s="39" t="s">
        <v>53</v>
      </c>
      <c r="C12" s="39" t="s">
        <v>50</v>
      </c>
      <c r="D12" s="34" t="s">
        <v>279</v>
      </c>
      <c r="E12" s="107">
        <v>246.75</v>
      </c>
      <c r="F12" s="107">
        <v>0</v>
      </c>
      <c r="G12" s="120">
        <v>0</v>
      </c>
      <c r="H12" s="159">
        <v>0</v>
      </c>
      <c r="I12" s="153">
        <v>0</v>
      </c>
      <c r="J12" s="120">
        <v>0</v>
      </c>
      <c r="K12" s="120">
        <v>0</v>
      </c>
      <c r="L12" s="120">
        <v>0</v>
      </c>
    </row>
    <row r="13" spans="1:18" ht="22.5" x14ac:dyDescent="0.2">
      <c r="A13" s="39" t="s">
        <v>243</v>
      </c>
      <c r="B13" s="39" t="s">
        <v>53</v>
      </c>
      <c r="C13" s="39" t="s">
        <v>50</v>
      </c>
      <c r="D13" s="34" t="s">
        <v>279</v>
      </c>
      <c r="E13" s="107">
        <v>43.53</v>
      </c>
      <c r="F13" s="107">
        <v>0</v>
      </c>
      <c r="G13" s="120">
        <v>0</v>
      </c>
      <c r="H13" s="159">
        <v>0</v>
      </c>
      <c r="I13" s="153">
        <v>0</v>
      </c>
      <c r="J13" s="120">
        <v>0</v>
      </c>
      <c r="K13" s="120">
        <v>0</v>
      </c>
      <c r="L13" s="120">
        <v>0</v>
      </c>
    </row>
    <row r="14" spans="1:18" x14ac:dyDescent="0.2">
      <c r="A14" s="39" t="s">
        <v>55</v>
      </c>
      <c r="B14" s="39" t="s">
        <v>56</v>
      </c>
      <c r="C14" s="39" t="s">
        <v>57</v>
      </c>
      <c r="D14" s="34" t="s">
        <v>58</v>
      </c>
      <c r="E14" s="107">
        <v>71207.91</v>
      </c>
      <c r="F14" s="107">
        <v>70333.67</v>
      </c>
      <c r="G14" s="120">
        <v>68000</v>
      </c>
      <c r="H14" s="159">
        <v>73000</v>
      </c>
      <c r="I14" s="153">
        <v>68000</v>
      </c>
      <c r="J14" s="122">
        <v>68000</v>
      </c>
      <c r="K14" s="122">
        <v>68000</v>
      </c>
      <c r="L14" s="122">
        <v>68000</v>
      </c>
    </row>
    <row r="15" spans="1:18" x14ac:dyDescent="0.2">
      <c r="A15" s="39" t="s">
        <v>55</v>
      </c>
      <c r="B15" s="39" t="s">
        <v>59</v>
      </c>
      <c r="C15" s="39" t="s">
        <v>50</v>
      </c>
      <c r="D15" s="34" t="s">
        <v>60</v>
      </c>
      <c r="E15" s="107">
        <v>5718.54</v>
      </c>
      <c r="F15" s="107">
        <v>5508.58</v>
      </c>
      <c r="G15" s="120">
        <v>5800</v>
      </c>
      <c r="H15" s="159">
        <v>5800</v>
      </c>
      <c r="I15" s="153">
        <v>5800</v>
      </c>
      <c r="J15" s="120">
        <v>5800</v>
      </c>
      <c r="K15" s="120">
        <v>5800</v>
      </c>
      <c r="L15" s="120">
        <v>5800</v>
      </c>
    </row>
    <row r="16" spans="1:18" x14ac:dyDescent="0.2">
      <c r="A16" s="39" t="s">
        <v>55</v>
      </c>
      <c r="B16" s="39" t="s">
        <v>59</v>
      </c>
      <c r="C16" s="39" t="s">
        <v>61</v>
      </c>
      <c r="D16" s="34" t="s">
        <v>62</v>
      </c>
      <c r="E16" s="107">
        <v>3157.27</v>
      </c>
      <c r="F16" s="107">
        <v>1458.79</v>
      </c>
      <c r="G16" s="120">
        <v>1388</v>
      </c>
      <c r="H16" s="159">
        <v>1388</v>
      </c>
      <c r="I16" s="153">
        <v>1388</v>
      </c>
      <c r="J16" s="120">
        <v>1388</v>
      </c>
      <c r="K16" s="120">
        <v>1388</v>
      </c>
      <c r="L16" s="120">
        <v>1388</v>
      </c>
    </row>
    <row r="17" spans="1:17" x14ac:dyDescent="0.2">
      <c r="A17" s="39" t="s">
        <v>55</v>
      </c>
      <c r="B17" s="39" t="s">
        <v>59</v>
      </c>
      <c r="C17" s="39" t="s">
        <v>57</v>
      </c>
      <c r="D17" s="34" t="s">
        <v>63</v>
      </c>
      <c r="E17" s="107">
        <v>124.5</v>
      </c>
      <c r="F17" s="107">
        <v>137.4</v>
      </c>
      <c r="G17" s="120">
        <v>112</v>
      </c>
      <c r="H17" s="159">
        <v>112</v>
      </c>
      <c r="I17" s="153">
        <v>112</v>
      </c>
      <c r="J17" s="120">
        <v>112</v>
      </c>
      <c r="K17" s="120">
        <v>112</v>
      </c>
      <c r="L17" s="120">
        <v>112</v>
      </c>
    </row>
    <row r="18" spans="1:17" x14ac:dyDescent="0.2">
      <c r="A18" s="39" t="s">
        <v>55</v>
      </c>
      <c r="B18" s="39" t="s">
        <v>64</v>
      </c>
      <c r="C18" s="39" t="s">
        <v>50</v>
      </c>
      <c r="D18" s="34" t="s">
        <v>65</v>
      </c>
      <c r="E18" s="107">
        <v>240</v>
      </c>
      <c r="F18" s="107">
        <v>420</v>
      </c>
      <c r="G18" s="120">
        <v>164</v>
      </c>
      <c r="H18" s="159">
        <v>364</v>
      </c>
      <c r="I18" s="153">
        <v>300</v>
      </c>
      <c r="J18" s="120">
        <v>300</v>
      </c>
      <c r="K18" s="120">
        <v>300</v>
      </c>
      <c r="L18" s="120">
        <v>300</v>
      </c>
      <c r="Q18" s="99"/>
    </row>
    <row r="19" spans="1:17" x14ac:dyDescent="0.2">
      <c r="A19" s="39" t="s">
        <v>55</v>
      </c>
      <c r="B19" s="39" t="s">
        <v>64</v>
      </c>
      <c r="C19" s="39" t="s">
        <v>66</v>
      </c>
      <c r="D19" s="34" t="s">
        <v>67</v>
      </c>
      <c r="E19" s="107">
        <v>4437.37</v>
      </c>
      <c r="F19" s="107">
        <v>5518.95</v>
      </c>
      <c r="G19" s="120">
        <v>4300</v>
      </c>
      <c r="H19" s="159">
        <v>5150</v>
      </c>
      <c r="I19" s="153">
        <v>5150</v>
      </c>
      <c r="J19" s="120">
        <v>5150</v>
      </c>
      <c r="K19" s="120">
        <v>5150</v>
      </c>
      <c r="L19" s="120">
        <v>5150</v>
      </c>
    </row>
    <row r="20" spans="1:17" x14ac:dyDescent="0.2">
      <c r="A20" s="39" t="s">
        <v>55</v>
      </c>
      <c r="B20" s="39" t="s">
        <v>68</v>
      </c>
      <c r="C20" s="39" t="s">
        <v>61</v>
      </c>
      <c r="D20" s="34" t="s">
        <v>69</v>
      </c>
      <c r="E20" s="107">
        <v>4831.16</v>
      </c>
      <c r="F20" s="107">
        <v>4831.16</v>
      </c>
      <c r="G20" s="120">
        <v>4832</v>
      </c>
      <c r="H20" s="159">
        <v>4832</v>
      </c>
      <c r="I20" s="153">
        <v>4832</v>
      </c>
      <c r="J20" s="120">
        <v>4832</v>
      </c>
      <c r="K20" s="120">
        <v>4832</v>
      </c>
      <c r="L20" s="120">
        <v>4832</v>
      </c>
    </row>
    <row r="21" spans="1:17" x14ac:dyDescent="0.2">
      <c r="A21" s="39" t="s">
        <v>55</v>
      </c>
      <c r="B21" s="39" t="s">
        <v>68</v>
      </c>
      <c r="C21" s="39" t="s">
        <v>57</v>
      </c>
      <c r="D21" s="34" t="s">
        <v>281</v>
      </c>
      <c r="E21" s="107">
        <v>2185.5700000000002</v>
      </c>
      <c r="F21" s="107">
        <v>1715.33</v>
      </c>
      <c r="G21" s="120">
        <v>2066</v>
      </c>
      <c r="H21" s="159">
        <v>2066</v>
      </c>
      <c r="I21" s="153">
        <v>1000</v>
      </c>
      <c r="J21" s="120">
        <v>1000</v>
      </c>
      <c r="K21" s="120">
        <v>1000</v>
      </c>
      <c r="L21" s="120">
        <v>1000</v>
      </c>
    </row>
    <row r="22" spans="1:17" ht="22.5" x14ac:dyDescent="0.2">
      <c r="A22" s="39" t="s">
        <v>55</v>
      </c>
      <c r="B22" s="39" t="s">
        <v>68</v>
      </c>
      <c r="C22" s="39" t="s">
        <v>70</v>
      </c>
      <c r="D22" s="34" t="s">
        <v>282</v>
      </c>
      <c r="E22" s="107">
        <v>120.96</v>
      </c>
      <c r="F22" s="107">
        <v>134.80000000000001</v>
      </c>
      <c r="G22" s="120">
        <v>110</v>
      </c>
      <c r="H22" s="159">
        <v>110</v>
      </c>
      <c r="I22" s="153">
        <v>110</v>
      </c>
      <c r="J22" s="120">
        <v>110</v>
      </c>
      <c r="K22" s="120">
        <v>110</v>
      </c>
      <c r="L22" s="120">
        <v>110</v>
      </c>
    </row>
    <row r="23" spans="1:17" ht="22.5" x14ac:dyDescent="0.2">
      <c r="A23" s="39" t="s">
        <v>55</v>
      </c>
      <c r="B23" s="39" t="s">
        <v>71</v>
      </c>
      <c r="C23" s="39" t="s">
        <v>70</v>
      </c>
      <c r="D23" s="34" t="s">
        <v>283</v>
      </c>
      <c r="E23" s="107">
        <v>329</v>
      </c>
      <c r="F23" s="107">
        <v>575</v>
      </c>
      <c r="G23" s="120">
        <v>250</v>
      </c>
      <c r="H23" s="159">
        <v>250</v>
      </c>
      <c r="I23" s="153">
        <v>250</v>
      </c>
      <c r="J23" s="120">
        <v>250</v>
      </c>
      <c r="K23" s="120">
        <v>250</v>
      </c>
      <c r="L23" s="120">
        <v>250</v>
      </c>
      <c r="Q23" s="99"/>
    </row>
    <row r="24" spans="1:17" x14ac:dyDescent="0.2">
      <c r="A24" s="39" t="s">
        <v>55</v>
      </c>
      <c r="B24" s="39" t="s">
        <v>49</v>
      </c>
      <c r="C24" s="39" t="s">
        <v>50</v>
      </c>
      <c r="D24" s="34" t="s">
        <v>51</v>
      </c>
      <c r="E24" s="107">
        <v>446</v>
      </c>
      <c r="F24" s="107">
        <v>400</v>
      </c>
      <c r="G24" s="120">
        <v>450</v>
      </c>
      <c r="H24" s="159">
        <v>450</v>
      </c>
      <c r="I24" s="153">
        <v>450</v>
      </c>
      <c r="J24" s="120">
        <v>450</v>
      </c>
      <c r="K24" s="120">
        <v>450</v>
      </c>
      <c r="L24" s="120">
        <v>450</v>
      </c>
    </row>
    <row r="25" spans="1:17" x14ac:dyDescent="0.2">
      <c r="A25" s="39" t="s">
        <v>55</v>
      </c>
      <c r="B25" s="39" t="s">
        <v>49</v>
      </c>
      <c r="C25" s="39" t="s">
        <v>61</v>
      </c>
      <c r="D25" s="34" t="s">
        <v>280</v>
      </c>
      <c r="E25" s="107">
        <v>238</v>
      </c>
      <c r="F25" s="107">
        <v>236</v>
      </c>
      <c r="G25" s="120">
        <v>250</v>
      </c>
      <c r="H25" s="159">
        <v>250</v>
      </c>
      <c r="I25" s="153">
        <v>250</v>
      </c>
      <c r="J25" s="120">
        <v>250</v>
      </c>
      <c r="K25" s="120">
        <v>250</v>
      </c>
      <c r="L25" s="120">
        <v>250</v>
      </c>
    </row>
    <row r="26" spans="1:17" x14ac:dyDescent="0.2">
      <c r="A26" s="39" t="s">
        <v>198</v>
      </c>
      <c r="B26" s="39" t="s">
        <v>49</v>
      </c>
      <c r="C26" s="39" t="s">
        <v>70</v>
      </c>
      <c r="D26" s="34" t="s">
        <v>234</v>
      </c>
      <c r="E26" s="107">
        <v>140</v>
      </c>
      <c r="F26" s="107">
        <v>0</v>
      </c>
      <c r="G26" s="120">
        <v>0</v>
      </c>
      <c r="H26" s="159">
        <v>0</v>
      </c>
      <c r="I26" s="153">
        <v>0</v>
      </c>
      <c r="J26" s="120">
        <v>0</v>
      </c>
      <c r="K26" s="120">
        <v>0</v>
      </c>
      <c r="L26" s="120">
        <v>0</v>
      </c>
    </row>
    <row r="27" spans="1:17" x14ac:dyDescent="0.2">
      <c r="A27" s="39" t="s">
        <v>55</v>
      </c>
      <c r="B27" s="39" t="s">
        <v>235</v>
      </c>
      <c r="C27" s="39" t="s">
        <v>107</v>
      </c>
      <c r="D27" s="34" t="s">
        <v>273</v>
      </c>
      <c r="E27" s="107">
        <v>0</v>
      </c>
      <c r="F27" s="107"/>
      <c r="G27" s="120">
        <v>0</v>
      </c>
      <c r="H27" s="159">
        <v>0</v>
      </c>
      <c r="I27" s="153">
        <v>0</v>
      </c>
      <c r="J27" s="120">
        <v>0</v>
      </c>
      <c r="K27" s="120">
        <v>0</v>
      </c>
      <c r="L27" s="120">
        <v>0</v>
      </c>
    </row>
    <row r="28" spans="1:17" x14ac:dyDescent="0.2">
      <c r="A28" s="101" t="s">
        <v>198</v>
      </c>
      <c r="B28" s="101" t="s">
        <v>235</v>
      </c>
      <c r="C28" s="101" t="s">
        <v>54</v>
      </c>
      <c r="D28" s="87" t="s">
        <v>284</v>
      </c>
      <c r="E28" s="107">
        <v>105.09</v>
      </c>
      <c r="F28" s="179">
        <v>287.18</v>
      </c>
      <c r="G28" s="162">
        <v>0</v>
      </c>
      <c r="H28" s="160">
        <v>290</v>
      </c>
      <c r="I28" s="161">
        <v>0</v>
      </c>
      <c r="J28" s="162">
        <v>0</v>
      </c>
      <c r="K28" s="162">
        <v>0</v>
      </c>
      <c r="L28" s="162">
        <v>0</v>
      </c>
    </row>
    <row r="29" spans="1:17" x14ac:dyDescent="0.2">
      <c r="A29" s="101" t="s">
        <v>198</v>
      </c>
      <c r="B29" s="101" t="s">
        <v>235</v>
      </c>
      <c r="C29" s="101" t="s">
        <v>128</v>
      </c>
      <c r="D29" s="87" t="s">
        <v>259</v>
      </c>
      <c r="E29" s="107">
        <v>0</v>
      </c>
      <c r="F29" s="179"/>
      <c r="G29" s="162">
        <v>0</v>
      </c>
      <c r="H29" s="160">
        <v>0</v>
      </c>
      <c r="I29" s="161">
        <v>0</v>
      </c>
      <c r="J29" s="162">
        <v>0</v>
      </c>
      <c r="K29" s="162">
        <v>0</v>
      </c>
      <c r="L29" s="162">
        <v>0</v>
      </c>
    </row>
    <row r="30" spans="1:17" x14ac:dyDescent="0.2">
      <c r="A30" s="221" t="s">
        <v>72</v>
      </c>
      <c r="B30" s="221"/>
      <c r="C30" s="221"/>
      <c r="D30" s="221"/>
      <c r="E30" s="119">
        <f>SUM(E7:E29)</f>
        <v>161595.07999999999</v>
      </c>
      <c r="F30" s="119">
        <f>SUM(F7:F29)</f>
        <v>150568.78999999998</v>
      </c>
      <c r="G30" s="119">
        <f t="shared" ref="G30:H30" si="0">SUM(G7:G29)</f>
        <v>145918</v>
      </c>
      <c r="H30" s="119">
        <f t="shared" si="0"/>
        <v>146703</v>
      </c>
      <c r="I30" s="119">
        <f>SUM(I7:I29)</f>
        <v>144329</v>
      </c>
      <c r="J30" s="119">
        <f>SUM(J7:J29)</f>
        <v>140249</v>
      </c>
      <c r="K30" s="119">
        <f>SUM(K7:K29)</f>
        <v>140249</v>
      </c>
      <c r="L30" s="119">
        <v>140249</v>
      </c>
    </row>
    <row r="31" spans="1:17" ht="12.75" customHeight="1" x14ac:dyDescent="0.2">
      <c r="D31" s="165" t="s">
        <v>274</v>
      </c>
      <c r="E31" s="165"/>
      <c r="F31" s="165"/>
      <c r="G31" s="166"/>
      <c r="H31" s="166"/>
      <c r="I31" s="166"/>
      <c r="J31" s="167"/>
      <c r="K31" s="167"/>
      <c r="L31" s="167"/>
    </row>
    <row r="32" spans="1:17" ht="12.75" customHeight="1" x14ac:dyDescent="0.2">
      <c r="D32" s="168" t="s">
        <v>275</v>
      </c>
      <c r="E32" s="169">
        <f>SUM(E14:E19)</f>
        <v>84885.59</v>
      </c>
      <c r="F32" s="169"/>
      <c r="G32" s="169">
        <f t="shared" ref="G32:H32" si="1">SUM(G14:G19)</f>
        <v>79764</v>
      </c>
      <c r="H32" s="169">
        <f t="shared" si="1"/>
        <v>85814</v>
      </c>
      <c r="I32" s="169" t="e">
        <f>SUM(#REF!)</f>
        <v>#REF!</v>
      </c>
      <c r="J32" s="169">
        <f>SUM(I14:I19)</f>
        <v>80750</v>
      </c>
      <c r="K32" s="169">
        <f>SUM(J14:J19)</f>
        <v>80750</v>
      </c>
      <c r="L32" s="169">
        <f>SUM(K14:K19)</f>
        <v>80750</v>
      </c>
      <c r="M32" s="99">
        <f>SUM(J14:J19)</f>
        <v>80750</v>
      </c>
      <c r="N32" s="99">
        <f>SUM(K14:K19)</f>
        <v>80750</v>
      </c>
      <c r="O32" s="99">
        <f>SUM(M14:M19)</f>
        <v>0</v>
      </c>
      <c r="P32" s="99"/>
    </row>
    <row r="33" spans="4:12" ht="12.75" customHeight="1" x14ac:dyDescent="0.2">
      <c r="D33" s="168" t="s">
        <v>276</v>
      </c>
      <c r="E33" s="169">
        <f>SUM(E20:E29)</f>
        <v>8395.7799999999988</v>
      </c>
      <c r="F33" s="169"/>
      <c r="G33" s="169">
        <f t="shared" ref="G33:H33" si="2">SUM(G20:G29)</f>
        <v>7958</v>
      </c>
      <c r="H33" s="169">
        <f t="shared" si="2"/>
        <v>8248</v>
      </c>
      <c r="I33" s="169" t="e">
        <f>SUM(#REF!)</f>
        <v>#REF!</v>
      </c>
      <c r="J33" s="169">
        <f>SUM(I20:I29)</f>
        <v>6892</v>
      </c>
      <c r="K33" s="169">
        <f>SUM(J20:J29)</f>
        <v>6892</v>
      </c>
      <c r="L33" s="169">
        <f>SUM(K20:K29)</f>
        <v>6892</v>
      </c>
    </row>
    <row r="34" spans="4:12" ht="12.75" customHeight="1" x14ac:dyDescent="0.2">
      <c r="D34" s="168" t="s">
        <v>277</v>
      </c>
      <c r="E34" s="169">
        <f>SUM(E7:E13)</f>
        <v>68313.710000000006</v>
      </c>
      <c r="F34" s="169"/>
      <c r="G34" s="169">
        <f t="shared" ref="G34:H34" si="3">SUM(G7:G13)</f>
        <v>58196</v>
      </c>
      <c r="H34" s="169">
        <f t="shared" si="3"/>
        <v>52641</v>
      </c>
      <c r="I34" s="169" t="e">
        <f>SUM(#REF!)</f>
        <v>#REF!</v>
      </c>
      <c r="J34" s="169">
        <f>SUM(I7:I13)</f>
        <v>56687</v>
      </c>
      <c r="K34" s="169">
        <f>SUM(J7:J13)</f>
        <v>52607</v>
      </c>
      <c r="L34" s="169">
        <f>SUM(K7:K13)</f>
        <v>52607</v>
      </c>
    </row>
    <row r="35" spans="4:12" ht="12.75" customHeight="1" x14ac:dyDescent="0.2">
      <c r="D35" s="163" t="s">
        <v>269</v>
      </c>
      <c r="E35" s="30"/>
      <c r="F35" s="30"/>
      <c r="J35" s="164"/>
      <c r="K35" s="164"/>
      <c r="L35" s="164"/>
    </row>
    <row r="36" spans="4:12" ht="12.75" customHeight="1" x14ac:dyDescent="0.2">
      <c r="D36" s="171" t="s">
        <v>298</v>
      </c>
      <c r="E36" s="30"/>
      <c r="F36" s="30"/>
      <c r="J36" s="164"/>
      <c r="K36" s="164"/>
      <c r="L36" s="164"/>
    </row>
    <row r="37" spans="4:12" ht="12.75" customHeight="1" x14ac:dyDescent="0.2">
      <c r="D37" s="172" t="s">
        <v>288</v>
      </c>
      <c r="E37" s="107">
        <v>499</v>
      </c>
      <c r="F37" s="107"/>
      <c r="G37" s="107">
        <v>500</v>
      </c>
      <c r="H37" s="107">
        <v>350</v>
      </c>
      <c r="I37" s="107">
        <v>350</v>
      </c>
      <c r="J37" s="107">
        <v>350</v>
      </c>
      <c r="K37" s="107">
        <v>350</v>
      </c>
      <c r="L37" s="107">
        <v>350</v>
      </c>
    </row>
    <row r="38" spans="4:12" ht="12.75" customHeight="1" x14ac:dyDescent="0.2">
      <c r="D38" s="172" t="s">
        <v>289</v>
      </c>
      <c r="E38" s="107">
        <v>621</v>
      </c>
      <c r="F38" s="107"/>
      <c r="G38" s="107">
        <v>500</v>
      </c>
      <c r="H38" s="107">
        <v>600</v>
      </c>
      <c r="I38" s="107">
        <v>600</v>
      </c>
      <c r="J38" s="107">
        <v>500</v>
      </c>
      <c r="K38" s="107">
        <v>500</v>
      </c>
      <c r="L38" s="107">
        <v>500</v>
      </c>
    </row>
    <row r="39" spans="4:12" ht="12.75" customHeight="1" x14ac:dyDescent="0.2">
      <c r="D39" s="172" t="s">
        <v>290</v>
      </c>
      <c r="E39" s="107">
        <v>394.96</v>
      </c>
      <c r="F39" s="107"/>
      <c r="G39" s="107">
        <v>300</v>
      </c>
      <c r="H39" s="107">
        <v>221</v>
      </c>
      <c r="I39" s="107">
        <v>221</v>
      </c>
      <c r="J39" s="107">
        <v>221</v>
      </c>
      <c r="K39" s="107">
        <v>221</v>
      </c>
      <c r="L39" s="107">
        <v>221</v>
      </c>
    </row>
    <row r="40" spans="4:12" ht="12.75" customHeight="1" x14ac:dyDescent="0.2">
      <c r="D40" s="172" t="s">
        <v>291</v>
      </c>
      <c r="E40" s="107">
        <v>250</v>
      </c>
      <c r="F40" s="107"/>
      <c r="G40" s="107">
        <v>250</v>
      </c>
      <c r="H40" s="107">
        <v>150</v>
      </c>
      <c r="I40" s="107">
        <v>150</v>
      </c>
      <c r="J40" s="107">
        <v>150</v>
      </c>
      <c r="K40" s="107">
        <v>150</v>
      </c>
      <c r="L40" s="107">
        <v>150</v>
      </c>
    </row>
    <row r="41" spans="4:12" ht="12.75" customHeight="1" x14ac:dyDescent="0.2">
      <c r="D41" s="172" t="s">
        <v>292</v>
      </c>
      <c r="E41" s="107">
        <v>49.8</v>
      </c>
      <c r="F41" s="107"/>
      <c r="G41" s="107">
        <v>34</v>
      </c>
      <c r="H41" s="107">
        <v>34</v>
      </c>
      <c r="I41" s="107">
        <v>34</v>
      </c>
      <c r="J41" s="107">
        <v>34</v>
      </c>
      <c r="K41" s="107">
        <v>34</v>
      </c>
      <c r="L41" s="107">
        <v>34</v>
      </c>
    </row>
    <row r="42" spans="4:12" ht="12.75" customHeight="1" x14ac:dyDescent="0.2">
      <c r="D42" s="172" t="s">
        <v>293</v>
      </c>
      <c r="E42" s="107">
        <v>2976</v>
      </c>
      <c r="F42" s="107"/>
      <c r="G42" s="107">
        <v>1500</v>
      </c>
      <c r="H42" s="107">
        <v>2250</v>
      </c>
      <c r="I42" s="107">
        <v>2250</v>
      </c>
      <c r="J42" s="107">
        <v>1500</v>
      </c>
      <c r="K42" s="107">
        <v>0</v>
      </c>
      <c r="L42" s="107">
        <v>0</v>
      </c>
    </row>
    <row r="43" spans="4:12" ht="12.75" customHeight="1" x14ac:dyDescent="0.2">
      <c r="D43" s="172" t="s">
        <v>294</v>
      </c>
      <c r="E43" s="107">
        <v>1655.2</v>
      </c>
      <c r="F43" s="107"/>
      <c r="G43" s="107">
        <v>560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</row>
    <row r="44" spans="4:12" ht="12.75" customHeight="1" x14ac:dyDescent="0.2">
      <c r="D44" s="172" t="s">
        <v>309</v>
      </c>
      <c r="E44" s="107">
        <v>0</v>
      </c>
      <c r="F44" s="107"/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</row>
    <row r="45" spans="4:12" ht="12.75" customHeight="1" x14ac:dyDescent="0.2">
      <c r="D45" s="172" t="s">
        <v>310</v>
      </c>
      <c r="E45" s="107">
        <v>1400</v>
      </c>
      <c r="F45" s="107"/>
      <c r="G45" s="107">
        <v>1400</v>
      </c>
      <c r="H45" s="107">
        <v>1400</v>
      </c>
      <c r="I45" s="107">
        <v>1400</v>
      </c>
      <c r="J45" s="107">
        <v>1400</v>
      </c>
      <c r="K45" s="107">
        <v>1400</v>
      </c>
      <c r="L45" s="107">
        <v>1400</v>
      </c>
    </row>
    <row r="46" spans="4:12" ht="12.75" customHeight="1" x14ac:dyDescent="0.2">
      <c r="D46" s="172" t="s">
        <v>295</v>
      </c>
      <c r="E46" s="107">
        <v>1105.83</v>
      </c>
      <c r="F46" s="107"/>
      <c r="G46" s="107">
        <v>848</v>
      </c>
      <c r="H46" s="107">
        <v>0</v>
      </c>
      <c r="I46" s="107">
        <v>0</v>
      </c>
      <c r="J46" s="107">
        <v>848</v>
      </c>
      <c r="K46" s="107">
        <v>848</v>
      </c>
      <c r="L46" s="107">
        <v>848</v>
      </c>
    </row>
    <row r="47" spans="4:12" ht="12.75" customHeight="1" x14ac:dyDescent="0.2">
      <c r="D47" s="172" t="s">
        <v>311</v>
      </c>
      <c r="E47" s="107">
        <v>1128</v>
      </c>
      <c r="F47" s="107"/>
      <c r="G47" s="107">
        <v>2200</v>
      </c>
      <c r="H47" s="107">
        <v>2282</v>
      </c>
      <c r="I47" s="107">
        <v>2282</v>
      </c>
      <c r="J47" s="107">
        <v>0</v>
      </c>
      <c r="K47" s="107">
        <v>0</v>
      </c>
      <c r="L47" s="107">
        <v>0</v>
      </c>
    </row>
    <row r="48" spans="4:12" ht="12.75" customHeight="1" x14ac:dyDescent="0.2">
      <c r="D48" s="172" t="s">
        <v>312</v>
      </c>
      <c r="E48" s="107">
        <v>398.46</v>
      </c>
      <c r="F48" s="107"/>
      <c r="G48" s="107">
        <v>0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</row>
    <row r="49" spans="4:12" ht="12.75" customHeight="1" x14ac:dyDescent="0.2">
      <c r="D49" s="172" t="s">
        <v>344</v>
      </c>
      <c r="E49" s="107">
        <v>0</v>
      </c>
      <c r="F49" s="107"/>
      <c r="G49" s="107">
        <v>0</v>
      </c>
      <c r="H49" s="107">
        <v>0</v>
      </c>
      <c r="I49" s="107">
        <v>500</v>
      </c>
      <c r="J49" s="107">
        <v>0</v>
      </c>
      <c r="K49" s="107">
        <v>0</v>
      </c>
      <c r="L49" s="107">
        <v>0</v>
      </c>
    </row>
    <row r="50" spans="4:12" ht="12.75" customHeight="1" x14ac:dyDescent="0.2">
      <c r="D50" s="172" t="s">
        <v>343</v>
      </c>
      <c r="E50" s="107">
        <v>0</v>
      </c>
      <c r="F50" s="107"/>
      <c r="G50" s="107">
        <v>0</v>
      </c>
      <c r="H50" s="107">
        <v>0</v>
      </c>
      <c r="I50" s="107">
        <v>2032</v>
      </c>
      <c r="J50" s="107">
        <v>1524</v>
      </c>
      <c r="K50" s="107">
        <v>5000</v>
      </c>
      <c r="L50" s="107">
        <v>5000</v>
      </c>
    </row>
    <row r="51" spans="4:12" ht="12.75" customHeight="1" x14ac:dyDescent="0.2">
      <c r="D51" s="172" t="s">
        <v>313</v>
      </c>
      <c r="E51" s="107">
        <v>499.31</v>
      </c>
      <c r="F51" s="107"/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</row>
    <row r="52" spans="4:12" ht="12.75" customHeight="1" x14ac:dyDescent="0.2">
      <c r="D52" s="172" t="s">
        <v>296</v>
      </c>
      <c r="E52" s="107">
        <v>102.1</v>
      </c>
      <c r="F52" s="107"/>
      <c r="G52" s="107">
        <v>104</v>
      </c>
      <c r="H52" s="107">
        <v>104</v>
      </c>
      <c r="I52" s="107">
        <v>104</v>
      </c>
      <c r="J52" s="107">
        <v>104</v>
      </c>
      <c r="K52" s="107">
        <v>104</v>
      </c>
      <c r="L52" s="107">
        <v>104</v>
      </c>
    </row>
    <row r="53" spans="4:12" ht="12.75" customHeight="1" x14ac:dyDescent="0.2">
      <c r="D53" s="168" t="s">
        <v>256</v>
      </c>
      <c r="E53" s="173">
        <f t="shared" ref="E53:L53" si="4">SUM(E37:E52)</f>
        <v>11079.66</v>
      </c>
      <c r="F53" s="173"/>
      <c r="G53" s="173">
        <f t="shared" si="4"/>
        <v>8196</v>
      </c>
      <c r="H53" s="173">
        <f t="shared" si="4"/>
        <v>7391</v>
      </c>
      <c r="I53" s="173">
        <f t="shared" si="4"/>
        <v>9923</v>
      </c>
      <c r="J53" s="173">
        <f t="shared" si="4"/>
        <v>6631</v>
      </c>
      <c r="K53" s="173">
        <f t="shared" si="4"/>
        <v>8607</v>
      </c>
      <c r="L53" s="173">
        <f t="shared" si="4"/>
        <v>8607</v>
      </c>
    </row>
    <row r="54" spans="4:12" ht="12.75" customHeight="1" x14ac:dyDescent="0.2">
      <c r="D54" s="170"/>
    </row>
    <row r="55" spans="4:12" ht="12.75" customHeight="1" x14ac:dyDescent="0.2">
      <c r="D55" s="170"/>
    </row>
    <row r="56" spans="4:12" ht="12.75" customHeight="1" x14ac:dyDescent="0.2">
      <c r="D56" s="170"/>
    </row>
    <row r="57" spans="4:12" ht="12.75" customHeight="1" x14ac:dyDescent="0.2">
      <c r="D57" s="170"/>
    </row>
    <row r="58" spans="4:12" ht="12.75" customHeight="1" x14ac:dyDescent="0.2">
      <c r="D58" s="170"/>
    </row>
    <row r="59" spans="4:12" ht="12.75" customHeight="1" x14ac:dyDescent="0.2">
      <c r="D59" s="170"/>
    </row>
    <row r="60" spans="4:12" ht="12.75" customHeight="1" x14ac:dyDescent="0.2">
      <c r="D60" s="170"/>
    </row>
    <row r="61" spans="4:12" ht="12.75" customHeight="1" x14ac:dyDescent="0.2">
      <c r="D61" s="170"/>
    </row>
    <row r="62" spans="4:12" ht="12.75" customHeight="1" x14ac:dyDescent="0.2">
      <c r="D62" s="170"/>
    </row>
    <row r="63" spans="4:12" ht="12.75" customHeight="1" x14ac:dyDescent="0.2">
      <c r="D63" s="170"/>
    </row>
    <row r="64" spans="4:12" ht="12.75" customHeight="1" x14ac:dyDescent="0.2">
      <c r="D64" s="170"/>
    </row>
    <row r="65" spans="4:8" ht="12.75" customHeight="1" x14ac:dyDescent="0.2">
      <c r="D65" s="170"/>
    </row>
    <row r="71" spans="4:8" ht="12.75" customHeight="1" x14ac:dyDescent="0.2">
      <c r="H71" s="30">
        <f>SUM(H55:H57,H59,H63:H69)</f>
        <v>0</v>
      </c>
    </row>
  </sheetData>
  <mergeCells count="5">
    <mergeCell ref="A30:D30"/>
    <mergeCell ref="B5:C5"/>
    <mergeCell ref="A1:L2"/>
    <mergeCell ref="A3:L3"/>
    <mergeCell ref="A4:L4"/>
  </mergeCells>
  <pageMargins left="0.25" right="0.25" top="0.75" bottom="0.75" header="0.3" footer="0.3"/>
  <pageSetup paperSize="9" fitToWidth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0"/>
  <sheetViews>
    <sheetView view="pageBreakPreview" topLeftCell="A331" zoomScaleNormal="100" zoomScaleSheetLayoutView="100" workbookViewId="0">
      <selection activeCell="Q208" sqref="Q208"/>
    </sheetView>
  </sheetViews>
  <sheetFormatPr defaultColWidth="10.28515625" defaultRowHeight="12.75" customHeight="1" x14ac:dyDescent="0.2"/>
  <cols>
    <col min="1" max="1" width="6" style="19" customWidth="1"/>
    <col min="2" max="2" width="9.85546875" style="19" customWidth="1"/>
    <col min="3" max="3" width="3.5703125" style="19" customWidth="1"/>
    <col min="4" max="4" width="2.85546875" style="19" customWidth="1"/>
    <col min="5" max="5" width="2.7109375" style="19" customWidth="1"/>
    <col min="6" max="6" width="2.42578125" style="19" customWidth="1"/>
    <col min="7" max="7" width="4" style="19" customWidth="1"/>
    <col min="8" max="8" width="3.85546875" style="19" customWidth="1"/>
    <col min="9" max="9" width="39.5703125" style="19" customWidth="1"/>
    <col min="10" max="10" width="10.42578125" style="19" customWidth="1"/>
    <col min="11" max="11" width="8.5703125" style="19" customWidth="1"/>
    <col min="12" max="13" width="8.5703125" style="30" customWidth="1"/>
    <col min="14" max="14" width="9.140625" style="30" customWidth="1"/>
    <col min="15" max="15" width="8.5703125" style="30" customWidth="1"/>
    <col min="16" max="17" width="8.5703125" style="1" customWidth="1"/>
    <col min="18" max="18" width="9.7109375" style="1" customWidth="1"/>
    <col min="19" max="19" width="9.85546875" style="1" hidden="1" customWidth="1"/>
    <col min="20" max="21" width="9.5703125" style="1" hidden="1" customWidth="1"/>
    <col min="22" max="22" width="9.5703125" style="1" customWidth="1"/>
    <col min="23" max="23" width="9.42578125" style="1" customWidth="1"/>
    <col min="24" max="24" width="9.7109375" style="1" customWidth="1"/>
  </cols>
  <sheetData>
    <row r="1" spans="1:24" x14ac:dyDescent="0.2">
      <c r="A1" s="234" t="s">
        <v>32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24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S2" s="1" t="e">
        <f>#REF!+#REF!+#REF!+#REF!+#REF!+#REF!+#REF!+#REF!+#REF!+#REF!+#REF!+#REF!+L11+#REF!+L27+L28+L29+L30+L31+L32+L33+L34+L35+L36+L37+L38+L40+L41+L42+#REF!+L44+L45+L46+L48+L70+L74+L75+L76+L77+L78+L79+L80+L81+L82+L83+L84+L85+L87+L88+L90+#REF!+L91+L94+L97+L98+L99+L100+L101+#REF!+L104+L107+L112+#REF!+L127+#REF!+L130+L131+L132+L133+L134+L135+L136+L139+L140+L142+#REF!+L145+L146+L147+L148+L149+L150+L151+L154+L155+#REF!+#REF!+#REF!+#REF!+L172+L175+L176+L177+L178+L179+L180+L181+L182+L183+L184+L185</f>
        <v>#REF!</v>
      </c>
      <c r="T2" s="1" t="e">
        <f>#REF!+#REF!+#REF!+#REF!+#REF!+#REF!+#REF!+#REF!+#REF!+#REF!+#REF!+#REF!+M11+#REF!+M27+M28+M29+M30+M31+M32+M33+M34+M35+M36+M37+M38+M40+M41+M42+#REF!+M44+M45+M46+M48+M70+M74+M75+M76+M77+M78+M79+M80+M81+M82+M83+M84+M85+M87+M88+M90+#REF!+M91+M94+M97+M98+M99+M100+M101+#REF!+M104+M107+M112+#REF!+M127+#REF!+M130+M131+M132+M133+M134+M135+M136+M139+M140+M142+#REF!+M145+M146+M147+M148+M149+M150+M151+M154+M155+#REF!+#REF!+#REF!+#REF!+M172+M175+M176+M177+M178+M179+M180+M181+M182+M183+M184+M185</f>
        <v>#REF!</v>
      </c>
      <c r="U2" s="1" t="e">
        <f>#REF!+#REF!+#REF!+#REF!+#REF!+#REF!+#REF!+#REF!+#REF!+#REF!+#REF!+#REF!+N11+#REF!+N27+N28+N29+N30+N31+N32+N33+N34+N35+N36+N37+N38+N40+N41+N42+#REF!+N44+N45+N46+N48+N70+N74+N75+N76+N77+N78+N79+N80+N81+N82+N83+N84+N85+N87+N88+N90+#REF!+N91+N94+N97+N98+N99+N100+N101+#REF!+N104+N107+N112+#REF!+N127+#REF!+N130+N131+N132+N133+N134+N135+N136+N139+N140+N142+#REF!+N145+N146+N147+N148+N149+N150+N151+N154+N155+#REF!+#REF!+#REF!+#REF!+N172+N175+N176+N177+N178+N179+N180+N181+N182+N183+N184+N185</f>
        <v>#REF!</v>
      </c>
    </row>
    <row r="3" spans="1:24" x14ac:dyDescent="0.2">
      <c r="A3" s="234" t="s">
        <v>206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S3" s="1" t="e">
        <f>L186+L187+L188+L191+L192+L193+L194+L197+L198+#REF!+L200+L201+L202+L203+L204+L205+L206+#REF!+L208+L209+L212+L229+L231+L232+L238+L240+L241+L243+L244+L245+L246+L247+L248+L250+L252+#REF!+#REF!+#REF!+#REF!+#REF!+#REF!+#REF!+L256+L258+L259+L260+L265+L267+L268+L270+L272+L274+L275+L276+L277+L278+L279+#REF!+L280+L281+L283+#REF!+L284+L289+#REF!+#REF!+#REF!+#REF!+#REF!+#REF!+L292+L293+L294+#REF!+L303+L304+L305+L306+L307+#REF!+L308+L310+#REF!+#REF!+#REF!+#REF!+#REF!+#REF!+#REF!+#REF!+#REF!+#REF!+#REF!+#REF!+#REF!+#REF!+L326+L328+L329+L330+L331</f>
        <v>#REF!</v>
      </c>
      <c r="T3" s="1" t="e">
        <f>M186+M187+M188+M191+M192+M193+M194+M197+M198+#REF!+M200+M201+M202+M203+M204+M205+M206+#REF!+M208+M209+M212+M229+M231+M232+M238+M240+M241+M243+M244+M245+M246+M247+M248+M250+M252+#REF!+#REF!+#REF!+#REF!+#REF!+#REF!+#REF!+M256+M258+M259+M260+M265+M267+M268+M270+M272+M274+M275+M276+M277+M278+M279+#REF!+M280+M281+M283+#REF!+M284+M289+#REF!+#REF!+#REF!+#REF!+#REF!+#REF!+M292+M293+M294+#REF!+M303+M304+M305+M306+M307+#REF!+M308+M310+#REF!+#REF!+#REF!+#REF!+#REF!+#REF!+#REF!+#REF!+#REF!+#REF!+#REF!+#REF!+#REF!+#REF!+M326+M328+M329+M330+M331</f>
        <v>#REF!</v>
      </c>
      <c r="U3" s="1" t="e">
        <f>N186+N187+N188+N191+N192+N193+N194+N197+N198+#REF!+N200+N201+N202+N203+N204+N205+N206+#REF!+N208+N209+N212+N229+N231+N232+N238+N240+N241+N243+N244+N245+N246+N247+N248+N250+N252+#REF!+#REF!+#REF!+#REF!+#REF!+#REF!+#REF!+N256+N258+N259+N260+N265+N267+N268+N270+N272+N274+N275+N276+N277+N278+N279+#REF!+N280+N281+N283+#REF!+N284+N289+#REF!+#REF!+#REF!+#REF!+#REF!+#REF!+N292+N293+N294+#REF!+N303+N304+N305+N306+N307+#REF!+N308+N310+#REF!+#REF!+#REF!+#REF!+#REF!+#REF!+#REF!+#REF!+#REF!+#REF!+#REF!+#REF!+#REF!+#REF!+N326+N328+N329+N330+N331</f>
        <v>#REF!</v>
      </c>
    </row>
    <row r="4" spans="1:24" ht="12.75" customHeight="1" thickBot="1" x14ac:dyDescent="0.25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12"/>
      <c r="S4" s="1" t="e">
        <f>L332+L333+L334+L335+L336+L337+L340+L341+L345+#REF!+L350+L352+L353+L354+L355+L356+L357+L358+L359+L366+L367+L370+#REF!</f>
        <v>#REF!</v>
      </c>
      <c r="T4" s="12" t="e">
        <f>M332+M333+M334+M335+M336+M337+M340+M341+M345+#REF!+M350+M352+M353+M354+M355+M356+M357+M358+M359+M366+M367+M370+#REF!</f>
        <v>#REF!</v>
      </c>
      <c r="U4" s="1" t="e">
        <f>N332+N333+N334+N335+N336+N337+N340+N341+N345+#REF!+N350+N352+N353+N354+N355+N356+N357+N358+N359+N366+N367+N370+#REF!</f>
        <v>#REF!</v>
      </c>
      <c r="V4" s="12"/>
      <c r="X4" s="12"/>
    </row>
    <row r="5" spans="1:24" ht="46.5" customHeight="1" x14ac:dyDescent="0.2">
      <c r="A5" s="50"/>
      <c r="B5" s="55" t="s">
        <v>35</v>
      </c>
      <c r="C5" s="237" t="s">
        <v>205</v>
      </c>
      <c r="D5" s="237"/>
      <c r="E5" s="237"/>
      <c r="F5" s="237"/>
      <c r="G5" s="237" t="s">
        <v>204</v>
      </c>
      <c r="H5" s="237"/>
      <c r="I5" s="56" t="s">
        <v>38</v>
      </c>
      <c r="J5" s="57" t="s">
        <v>315</v>
      </c>
      <c r="K5" s="57" t="s">
        <v>329</v>
      </c>
      <c r="L5" s="58" t="s">
        <v>330</v>
      </c>
      <c r="M5" s="58" t="s">
        <v>331</v>
      </c>
      <c r="N5" s="58" t="s">
        <v>332</v>
      </c>
      <c r="O5" s="58" t="s">
        <v>270</v>
      </c>
      <c r="P5" s="74" t="s">
        <v>314</v>
      </c>
      <c r="Q5" s="73" t="s">
        <v>333</v>
      </c>
      <c r="R5" s="12"/>
      <c r="T5" s="12"/>
      <c r="V5" s="12"/>
    </row>
    <row r="6" spans="1:24" ht="14.25" customHeight="1" x14ac:dyDescent="0.2">
      <c r="A6" s="50"/>
      <c r="B6" s="238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12"/>
      <c r="T6" s="12"/>
      <c r="V6" s="12"/>
    </row>
    <row r="7" spans="1:24" ht="14.25" customHeight="1" x14ac:dyDescent="0.2">
      <c r="A7" s="50"/>
      <c r="B7" s="229" t="s">
        <v>245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1"/>
      <c r="R7" s="12"/>
      <c r="T7" s="12"/>
      <c r="V7" s="12"/>
    </row>
    <row r="8" spans="1:24" ht="14.25" customHeight="1" x14ac:dyDescent="0.2">
      <c r="A8" s="51"/>
      <c r="B8" s="59" t="s">
        <v>56</v>
      </c>
      <c r="C8" s="52" t="s">
        <v>86</v>
      </c>
      <c r="D8" s="52" t="s">
        <v>84</v>
      </c>
      <c r="E8" s="52" t="s">
        <v>84</v>
      </c>
      <c r="F8" s="52"/>
      <c r="G8" s="52" t="s">
        <v>150</v>
      </c>
      <c r="H8" s="52"/>
      <c r="I8" s="52" t="s">
        <v>151</v>
      </c>
      <c r="J8" s="53">
        <v>0</v>
      </c>
      <c r="K8" s="53">
        <v>80</v>
      </c>
      <c r="L8" s="53">
        <v>70</v>
      </c>
      <c r="M8" s="53">
        <v>70</v>
      </c>
      <c r="N8" s="53">
        <v>65</v>
      </c>
      <c r="O8" s="147">
        <v>70</v>
      </c>
      <c r="P8" s="100">
        <v>70</v>
      </c>
      <c r="Q8" s="100">
        <v>70</v>
      </c>
    </row>
    <row r="9" spans="1:24" ht="14.25" customHeight="1" x14ac:dyDescent="0.2">
      <c r="A9" s="51"/>
      <c r="B9" s="59" t="s">
        <v>56</v>
      </c>
      <c r="C9" s="52" t="s">
        <v>86</v>
      </c>
      <c r="D9" s="52" t="s">
        <v>84</v>
      </c>
      <c r="E9" s="52" t="s">
        <v>84</v>
      </c>
      <c r="F9" s="52"/>
      <c r="G9" s="52" t="s">
        <v>106</v>
      </c>
      <c r="H9" s="52" t="s">
        <v>107</v>
      </c>
      <c r="I9" s="52" t="s">
        <v>108</v>
      </c>
      <c r="J9" s="53">
        <v>50.83</v>
      </c>
      <c r="K9" s="53">
        <v>22.1</v>
      </c>
      <c r="L9" s="53">
        <v>34</v>
      </c>
      <c r="M9" s="53">
        <v>37</v>
      </c>
      <c r="N9" s="53">
        <v>37</v>
      </c>
      <c r="O9" s="147">
        <v>34</v>
      </c>
      <c r="P9" s="100">
        <v>34</v>
      </c>
      <c r="Q9" s="100">
        <v>0</v>
      </c>
    </row>
    <row r="10" spans="1:24" ht="14.25" customHeight="1" x14ac:dyDescent="0.2">
      <c r="A10" s="51"/>
      <c r="B10" s="59" t="s">
        <v>48</v>
      </c>
      <c r="C10" s="52" t="s">
        <v>86</v>
      </c>
      <c r="D10" s="52" t="s">
        <v>84</v>
      </c>
      <c r="E10" s="52" t="s">
        <v>84</v>
      </c>
      <c r="F10" s="52"/>
      <c r="G10" s="52" t="s">
        <v>121</v>
      </c>
      <c r="H10" s="52" t="s">
        <v>131</v>
      </c>
      <c r="I10" s="52" t="s">
        <v>153</v>
      </c>
      <c r="J10" s="53">
        <v>50</v>
      </c>
      <c r="K10" s="53">
        <v>0</v>
      </c>
      <c r="L10" s="53">
        <v>0</v>
      </c>
      <c r="M10" s="53">
        <v>0</v>
      </c>
      <c r="N10" s="53">
        <v>0</v>
      </c>
      <c r="O10" s="147">
        <v>0</v>
      </c>
      <c r="P10" s="100">
        <v>0</v>
      </c>
      <c r="Q10" s="100">
        <v>34</v>
      </c>
    </row>
    <row r="11" spans="1:24" ht="14.25" customHeight="1" x14ac:dyDescent="0.2">
      <c r="A11" s="51" t="s">
        <v>85</v>
      </c>
      <c r="B11" s="131" t="s">
        <v>48</v>
      </c>
      <c r="C11" s="132" t="s">
        <v>86</v>
      </c>
      <c r="D11" s="132" t="s">
        <v>84</v>
      </c>
      <c r="E11" s="132" t="s">
        <v>84</v>
      </c>
      <c r="F11" s="132"/>
      <c r="G11" s="132"/>
      <c r="H11" s="132"/>
      <c r="I11" s="132" t="s">
        <v>256</v>
      </c>
      <c r="J11" s="134">
        <f>SUM(J8:J10)</f>
        <v>100.83</v>
      </c>
      <c r="K11" s="134">
        <f t="shared" ref="K11:Q11" si="0">SUM(K8:K10)</f>
        <v>102.1</v>
      </c>
      <c r="L11" s="134">
        <f t="shared" si="0"/>
        <v>104</v>
      </c>
      <c r="M11" s="134">
        <f t="shared" si="0"/>
        <v>107</v>
      </c>
      <c r="N11" s="134">
        <f t="shared" si="0"/>
        <v>102</v>
      </c>
      <c r="O11" s="134">
        <f t="shared" si="0"/>
        <v>104</v>
      </c>
      <c r="P11" s="134">
        <f t="shared" si="0"/>
        <v>104</v>
      </c>
      <c r="Q11" s="134">
        <f t="shared" si="0"/>
        <v>104</v>
      </c>
      <c r="W11" s="1" t="s">
        <v>52</v>
      </c>
    </row>
    <row r="12" spans="1:24" ht="14.25" customHeight="1" x14ac:dyDescent="0.2">
      <c r="A12" s="51"/>
      <c r="B12" s="226" t="s">
        <v>323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8"/>
    </row>
    <row r="13" spans="1:24" ht="14.25" customHeight="1" x14ac:dyDescent="0.2">
      <c r="A13" s="51"/>
      <c r="B13" s="59" t="s">
        <v>56</v>
      </c>
      <c r="C13" s="52" t="s">
        <v>86</v>
      </c>
      <c r="D13" s="52" t="s">
        <v>47</v>
      </c>
      <c r="E13" s="52" t="s">
        <v>46</v>
      </c>
      <c r="F13" s="52"/>
      <c r="G13" s="52" t="s">
        <v>150</v>
      </c>
      <c r="H13" s="52"/>
      <c r="I13" s="52" t="s">
        <v>151</v>
      </c>
      <c r="J13" s="53">
        <v>0</v>
      </c>
      <c r="K13" s="53">
        <v>0</v>
      </c>
      <c r="L13" s="176">
        <v>0</v>
      </c>
      <c r="M13" s="53">
        <v>1000</v>
      </c>
      <c r="N13" s="53">
        <v>1000</v>
      </c>
      <c r="O13" s="148">
        <v>0</v>
      </c>
      <c r="P13" s="53">
        <v>0</v>
      </c>
      <c r="Q13" s="53">
        <v>0</v>
      </c>
    </row>
    <row r="14" spans="1:24" ht="14.25" customHeight="1" x14ac:dyDescent="0.2">
      <c r="A14" s="51"/>
      <c r="B14" s="59" t="s">
        <v>56</v>
      </c>
      <c r="C14" s="52" t="s">
        <v>86</v>
      </c>
      <c r="D14" s="52" t="s">
        <v>47</v>
      </c>
      <c r="E14" s="52" t="s">
        <v>46</v>
      </c>
      <c r="F14" s="52"/>
      <c r="G14" s="52" t="s">
        <v>113</v>
      </c>
      <c r="H14" s="52"/>
      <c r="I14" s="52" t="s">
        <v>114</v>
      </c>
      <c r="J14" s="53">
        <v>0</v>
      </c>
      <c r="K14" s="53">
        <v>82.2</v>
      </c>
      <c r="L14" s="176">
        <v>100</v>
      </c>
      <c r="M14" s="53">
        <v>100</v>
      </c>
      <c r="N14" s="53">
        <v>100</v>
      </c>
      <c r="O14" s="148">
        <v>0</v>
      </c>
      <c r="P14" s="53">
        <v>0</v>
      </c>
      <c r="Q14" s="53">
        <v>0</v>
      </c>
    </row>
    <row r="15" spans="1:24" ht="14.25" customHeight="1" x14ac:dyDescent="0.2">
      <c r="A15" s="51"/>
      <c r="B15" s="59" t="s">
        <v>56</v>
      </c>
      <c r="C15" s="52" t="s">
        <v>86</v>
      </c>
      <c r="D15" s="52" t="s">
        <v>47</v>
      </c>
      <c r="E15" s="52" t="s">
        <v>46</v>
      </c>
      <c r="F15" s="52"/>
      <c r="G15" s="52" t="s">
        <v>92</v>
      </c>
      <c r="H15" s="52" t="s">
        <v>50</v>
      </c>
      <c r="I15" s="52" t="s">
        <v>93</v>
      </c>
      <c r="J15" s="53">
        <v>0</v>
      </c>
      <c r="K15" s="53">
        <v>11.5</v>
      </c>
      <c r="L15" s="176">
        <v>30</v>
      </c>
      <c r="M15" s="53">
        <v>30</v>
      </c>
      <c r="N15" s="53">
        <v>14</v>
      </c>
      <c r="O15" s="148">
        <v>0</v>
      </c>
      <c r="P15" s="53">
        <v>0</v>
      </c>
      <c r="Q15" s="53">
        <v>0</v>
      </c>
    </row>
    <row r="16" spans="1:24" ht="14.25" customHeight="1" x14ac:dyDescent="0.2">
      <c r="A16" s="51"/>
      <c r="B16" s="59" t="s">
        <v>56</v>
      </c>
      <c r="C16" s="52" t="s">
        <v>86</v>
      </c>
      <c r="D16" s="52" t="s">
        <v>47</v>
      </c>
      <c r="E16" s="52" t="s">
        <v>46</v>
      </c>
      <c r="F16" s="52"/>
      <c r="G16" s="52" t="s">
        <v>92</v>
      </c>
      <c r="H16" s="52" t="s">
        <v>61</v>
      </c>
      <c r="I16" s="52" t="s">
        <v>94</v>
      </c>
      <c r="J16" s="53">
        <v>0</v>
      </c>
      <c r="K16" s="53">
        <v>115.08</v>
      </c>
      <c r="L16" s="176">
        <v>300</v>
      </c>
      <c r="M16" s="53">
        <v>140</v>
      </c>
      <c r="N16" s="53">
        <v>140</v>
      </c>
      <c r="O16" s="148">
        <v>0</v>
      </c>
      <c r="P16" s="53">
        <v>0</v>
      </c>
      <c r="Q16" s="53">
        <v>0</v>
      </c>
    </row>
    <row r="17" spans="1:17" ht="14.25" customHeight="1" x14ac:dyDescent="0.2">
      <c r="A17" s="51"/>
      <c r="B17" s="59" t="s">
        <v>56</v>
      </c>
      <c r="C17" s="52" t="s">
        <v>86</v>
      </c>
      <c r="D17" s="52" t="s">
        <v>47</v>
      </c>
      <c r="E17" s="52" t="s">
        <v>46</v>
      </c>
      <c r="F17" s="52"/>
      <c r="G17" s="52" t="s">
        <v>92</v>
      </c>
      <c r="H17" s="52" t="s">
        <v>57</v>
      </c>
      <c r="I17" s="52" t="s">
        <v>95</v>
      </c>
      <c r="J17" s="53">
        <v>0</v>
      </c>
      <c r="K17" s="53">
        <v>6.56</v>
      </c>
      <c r="L17" s="176">
        <v>20</v>
      </c>
      <c r="M17" s="53">
        <v>20</v>
      </c>
      <c r="N17" s="53">
        <v>9.1999999999999993</v>
      </c>
      <c r="O17" s="148">
        <v>0</v>
      </c>
      <c r="P17" s="53">
        <v>0</v>
      </c>
      <c r="Q17" s="53">
        <v>0</v>
      </c>
    </row>
    <row r="18" spans="1:17" ht="14.25" customHeight="1" x14ac:dyDescent="0.2">
      <c r="A18" s="51"/>
      <c r="B18" s="59" t="s">
        <v>56</v>
      </c>
      <c r="C18" s="52" t="s">
        <v>86</v>
      </c>
      <c r="D18" s="52" t="s">
        <v>47</v>
      </c>
      <c r="E18" s="52" t="s">
        <v>46</v>
      </c>
      <c r="F18" s="52"/>
      <c r="G18" s="52" t="s">
        <v>92</v>
      </c>
      <c r="H18" s="52" t="s">
        <v>70</v>
      </c>
      <c r="I18" s="52" t="s">
        <v>96</v>
      </c>
      <c r="J18" s="53">
        <v>0</v>
      </c>
      <c r="K18" s="53">
        <v>24.66</v>
      </c>
      <c r="L18" s="176">
        <v>60</v>
      </c>
      <c r="M18" s="53">
        <v>30</v>
      </c>
      <c r="N18" s="53">
        <v>30</v>
      </c>
      <c r="O18" s="148">
        <v>0</v>
      </c>
      <c r="P18" s="53">
        <v>0</v>
      </c>
      <c r="Q18" s="53">
        <v>0</v>
      </c>
    </row>
    <row r="19" spans="1:17" ht="21" customHeight="1" x14ac:dyDescent="0.2">
      <c r="A19" s="51"/>
      <c r="B19" s="59" t="s">
        <v>56</v>
      </c>
      <c r="C19" s="52" t="s">
        <v>86</v>
      </c>
      <c r="D19" s="52" t="s">
        <v>47</v>
      </c>
      <c r="E19" s="52" t="s">
        <v>46</v>
      </c>
      <c r="F19" s="52"/>
      <c r="G19" s="52" t="s">
        <v>92</v>
      </c>
      <c r="H19" s="52" t="s">
        <v>97</v>
      </c>
      <c r="I19" s="52" t="s">
        <v>98</v>
      </c>
      <c r="J19" s="53">
        <v>0</v>
      </c>
      <c r="K19" s="53">
        <v>8.2200000000000006</v>
      </c>
      <c r="L19" s="176">
        <v>20</v>
      </c>
      <c r="M19" s="53">
        <v>20</v>
      </c>
      <c r="N19" s="53">
        <v>10</v>
      </c>
      <c r="O19" s="148">
        <v>0</v>
      </c>
      <c r="P19" s="53">
        <v>0</v>
      </c>
      <c r="Q19" s="53">
        <v>0</v>
      </c>
    </row>
    <row r="20" spans="1:17" ht="21" customHeight="1" x14ac:dyDescent="0.2">
      <c r="A20" s="51"/>
      <c r="B20" s="59" t="s">
        <v>56</v>
      </c>
      <c r="C20" s="52" t="s">
        <v>86</v>
      </c>
      <c r="D20" s="52" t="s">
        <v>47</v>
      </c>
      <c r="E20" s="52" t="s">
        <v>46</v>
      </c>
      <c r="F20" s="52"/>
      <c r="G20" s="52" t="s">
        <v>92</v>
      </c>
      <c r="H20" s="52" t="s">
        <v>99</v>
      </c>
      <c r="I20" s="52" t="s">
        <v>100</v>
      </c>
      <c r="J20" s="53">
        <v>0</v>
      </c>
      <c r="K20" s="53">
        <v>39.04</v>
      </c>
      <c r="L20" s="176">
        <v>80</v>
      </c>
      <c r="M20" s="53">
        <v>50</v>
      </c>
      <c r="N20" s="53">
        <v>47.5</v>
      </c>
      <c r="O20" s="148">
        <v>0</v>
      </c>
      <c r="P20" s="53">
        <v>0</v>
      </c>
      <c r="Q20" s="53">
        <v>0</v>
      </c>
    </row>
    <row r="21" spans="1:17" ht="21" customHeight="1" x14ac:dyDescent="0.2">
      <c r="A21" s="51"/>
      <c r="B21" s="59" t="s">
        <v>56</v>
      </c>
      <c r="C21" s="52" t="s">
        <v>86</v>
      </c>
      <c r="D21" s="52" t="s">
        <v>47</v>
      </c>
      <c r="E21" s="52" t="s">
        <v>46</v>
      </c>
      <c r="F21" s="52"/>
      <c r="G21" s="52" t="s">
        <v>101</v>
      </c>
      <c r="H21" s="52" t="s">
        <v>57</v>
      </c>
      <c r="I21" s="52" t="s">
        <v>104</v>
      </c>
      <c r="J21" s="53">
        <v>0</v>
      </c>
      <c r="K21" s="53">
        <v>0</v>
      </c>
      <c r="L21" s="176">
        <v>0</v>
      </c>
      <c r="M21" s="53">
        <v>25</v>
      </c>
      <c r="N21" s="53">
        <v>22.28</v>
      </c>
      <c r="O21" s="148">
        <v>0</v>
      </c>
      <c r="P21" s="53">
        <v>0</v>
      </c>
      <c r="Q21" s="53">
        <v>0</v>
      </c>
    </row>
    <row r="22" spans="1:17" ht="21" customHeight="1" x14ac:dyDescent="0.2">
      <c r="A22" s="51"/>
      <c r="B22" s="59" t="s">
        <v>56</v>
      </c>
      <c r="C22" s="52" t="s">
        <v>86</v>
      </c>
      <c r="D22" s="52" t="s">
        <v>47</v>
      </c>
      <c r="E22" s="52" t="s">
        <v>46</v>
      </c>
      <c r="F22" s="52"/>
      <c r="G22" s="52" t="s">
        <v>106</v>
      </c>
      <c r="H22" s="52" t="s">
        <v>50</v>
      </c>
      <c r="I22" s="52" t="s">
        <v>252</v>
      </c>
      <c r="J22" s="53">
        <v>0</v>
      </c>
      <c r="K22" s="53">
        <v>0</v>
      </c>
      <c r="L22" s="176">
        <v>0</v>
      </c>
      <c r="M22" s="53">
        <v>708</v>
      </c>
      <c r="N22" s="53">
        <v>708</v>
      </c>
      <c r="O22" s="148">
        <v>0</v>
      </c>
      <c r="P22" s="53">
        <v>0</v>
      </c>
      <c r="Q22" s="53">
        <v>0</v>
      </c>
    </row>
    <row r="23" spans="1:17" ht="15" customHeight="1" x14ac:dyDescent="0.2">
      <c r="A23" s="51"/>
      <c r="B23" s="59" t="s">
        <v>56</v>
      </c>
      <c r="C23" s="52" t="s">
        <v>86</v>
      </c>
      <c r="D23" s="52" t="s">
        <v>47</v>
      </c>
      <c r="E23" s="52" t="s">
        <v>46</v>
      </c>
      <c r="F23" s="52"/>
      <c r="G23" s="52" t="s">
        <v>106</v>
      </c>
      <c r="H23" s="52" t="s">
        <v>107</v>
      </c>
      <c r="I23" s="52" t="s">
        <v>108</v>
      </c>
      <c r="J23" s="53">
        <v>0</v>
      </c>
      <c r="K23" s="53">
        <v>2.56</v>
      </c>
      <c r="L23" s="176">
        <v>140</v>
      </c>
      <c r="M23" s="53">
        <v>140</v>
      </c>
      <c r="N23" s="53">
        <v>50.91</v>
      </c>
      <c r="O23" s="148">
        <v>0</v>
      </c>
      <c r="P23" s="53">
        <v>0</v>
      </c>
      <c r="Q23" s="53">
        <v>0</v>
      </c>
    </row>
    <row r="24" spans="1:17" ht="16.5" customHeight="1" x14ac:dyDescent="0.2">
      <c r="A24" s="51"/>
      <c r="B24" s="59" t="s">
        <v>56</v>
      </c>
      <c r="C24" s="52" t="s">
        <v>86</v>
      </c>
      <c r="D24" s="52" t="s">
        <v>47</v>
      </c>
      <c r="E24" s="52" t="s">
        <v>46</v>
      </c>
      <c r="F24" s="52"/>
      <c r="G24" s="52" t="s">
        <v>109</v>
      </c>
      <c r="H24" s="52" t="s">
        <v>128</v>
      </c>
      <c r="I24" s="52" t="s">
        <v>129</v>
      </c>
      <c r="J24" s="53">
        <v>0</v>
      </c>
      <c r="K24" s="53">
        <v>822</v>
      </c>
      <c r="L24" s="176">
        <v>1450</v>
      </c>
      <c r="M24" s="53">
        <v>150</v>
      </c>
      <c r="N24" s="53">
        <v>150</v>
      </c>
      <c r="O24" s="148">
        <v>0</v>
      </c>
      <c r="P24" s="53">
        <v>0</v>
      </c>
      <c r="Q24" s="53">
        <v>0</v>
      </c>
    </row>
    <row r="25" spans="1:17" ht="14.25" customHeight="1" x14ac:dyDescent="0.2">
      <c r="A25" s="51"/>
      <c r="B25" s="131" t="s">
        <v>56</v>
      </c>
      <c r="C25" s="174" t="s">
        <v>86</v>
      </c>
      <c r="D25" s="174" t="s">
        <v>47</v>
      </c>
      <c r="E25" s="132" t="s">
        <v>46</v>
      </c>
      <c r="F25" s="132"/>
      <c r="G25" s="132"/>
      <c r="H25" s="132"/>
      <c r="I25" s="132" t="s">
        <v>256</v>
      </c>
      <c r="J25" s="134">
        <f t="shared" ref="J25:Q25" si="1">SUM(J13:J24)</f>
        <v>0</v>
      </c>
      <c r="K25" s="134">
        <f t="shared" si="1"/>
        <v>1111.82</v>
      </c>
      <c r="L25" s="134">
        <f t="shared" si="1"/>
        <v>2200</v>
      </c>
      <c r="M25" s="134">
        <f t="shared" si="1"/>
        <v>2413</v>
      </c>
      <c r="N25" s="134">
        <f t="shared" si="1"/>
        <v>2281.89</v>
      </c>
      <c r="O25" s="134">
        <f t="shared" si="1"/>
        <v>0</v>
      </c>
      <c r="P25" s="134">
        <f t="shared" si="1"/>
        <v>0</v>
      </c>
      <c r="Q25" s="134">
        <f t="shared" si="1"/>
        <v>0</v>
      </c>
    </row>
    <row r="26" spans="1:17" ht="14.25" customHeight="1" x14ac:dyDescent="0.2">
      <c r="A26" s="51"/>
      <c r="B26" s="229" t="s">
        <v>271</v>
      </c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6"/>
    </row>
    <row r="27" spans="1:17" ht="22.5" customHeight="1" x14ac:dyDescent="0.2">
      <c r="A27" s="51" t="s">
        <v>85</v>
      </c>
      <c r="B27" s="59" t="s">
        <v>48</v>
      </c>
      <c r="C27" s="52" t="s">
        <v>86</v>
      </c>
      <c r="D27" s="52" t="s">
        <v>87</v>
      </c>
      <c r="E27" s="52" t="s">
        <v>111</v>
      </c>
      <c r="F27" s="52" t="s">
        <v>112</v>
      </c>
      <c r="G27" s="52" t="s">
        <v>88</v>
      </c>
      <c r="H27" s="52" t="s">
        <v>52</v>
      </c>
      <c r="I27" s="52" t="s">
        <v>89</v>
      </c>
      <c r="J27" s="69">
        <v>47.2</v>
      </c>
      <c r="K27" s="69">
        <v>28.05</v>
      </c>
      <c r="L27" s="157">
        <v>20</v>
      </c>
      <c r="M27" s="53">
        <v>0</v>
      </c>
      <c r="N27" s="53">
        <v>0</v>
      </c>
      <c r="O27" s="147">
        <v>40</v>
      </c>
      <c r="P27" s="157">
        <v>40</v>
      </c>
      <c r="Q27" s="157">
        <v>40</v>
      </c>
    </row>
    <row r="28" spans="1:17" ht="14.25" customHeight="1" x14ac:dyDescent="0.2">
      <c r="A28" s="51" t="s">
        <v>85</v>
      </c>
      <c r="B28" s="59" t="s">
        <v>48</v>
      </c>
      <c r="C28" s="52" t="s">
        <v>86</v>
      </c>
      <c r="D28" s="52" t="s">
        <v>87</v>
      </c>
      <c r="E28" s="52" t="s">
        <v>111</v>
      </c>
      <c r="F28" s="52" t="s">
        <v>112</v>
      </c>
      <c r="G28" s="52" t="s">
        <v>90</v>
      </c>
      <c r="H28" s="52" t="s">
        <v>52</v>
      </c>
      <c r="I28" s="52" t="s">
        <v>91</v>
      </c>
      <c r="J28" s="69">
        <v>0</v>
      </c>
      <c r="K28" s="69">
        <v>0</v>
      </c>
      <c r="L28" s="157">
        <v>0</v>
      </c>
      <c r="M28" s="53">
        <v>0</v>
      </c>
      <c r="N28" s="53">
        <v>0</v>
      </c>
      <c r="O28" s="147">
        <v>0</v>
      </c>
      <c r="P28" s="157">
        <v>0</v>
      </c>
      <c r="Q28" s="157">
        <v>0</v>
      </c>
    </row>
    <row r="29" spans="1:17" ht="14.25" customHeight="1" x14ac:dyDescent="0.2">
      <c r="A29" s="51" t="s">
        <v>85</v>
      </c>
      <c r="B29" s="59" t="s">
        <v>48</v>
      </c>
      <c r="C29" s="52" t="s">
        <v>86</v>
      </c>
      <c r="D29" s="52" t="s">
        <v>87</v>
      </c>
      <c r="E29" s="52" t="s">
        <v>111</v>
      </c>
      <c r="F29" s="52" t="s">
        <v>112</v>
      </c>
      <c r="G29" s="52" t="s">
        <v>113</v>
      </c>
      <c r="H29" s="52" t="s">
        <v>52</v>
      </c>
      <c r="I29" s="52" t="s">
        <v>114</v>
      </c>
      <c r="J29" s="69">
        <v>4.72</v>
      </c>
      <c r="K29" s="69">
        <v>2.8</v>
      </c>
      <c r="L29" s="157">
        <v>2</v>
      </c>
      <c r="M29" s="53">
        <v>0</v>
      </c>
      <c r="N29" s="53">
        <v>0</v>
      </c>
      <c r="O29" s="147">
        <v>4</v>
      </c>
      <c r="P29" s="157">
        <v>4</v>
      </c>
      <c r="Q29" s="157">
        <v>4</v>
      </c>
    </row>
    <row r="30" spans="1:17" ht="14.25" customHeight="1" x14ac:dyDescent="0.2">
      <c r="A30" s="51" t="s">
        <v>85</v>
      </c>
      <c r="B30" s="59" t="s">
        <v>48</v>
      </c>
      <c r="C30" s="52" t="s">
        <v>86</v>
      </c>
      <c r="D30" s="52" t="s">
        <v>87</v>
      </c>
      <c r="E30" s="52" t="s">
        <v>111</v>
      </c>
      <c r="F30" s="52" t="s">
        <v>112</v>
      </c>
      <c r="G30" s="52" t="s">
        <v>92</v>
      </c>
      <c r="H30" s="52" t="s">
        <v>50</v>
      </c>
      <c r="I30" s="52" t="s">
        <v>93</v>
      </c>
      <c r="J30" s="69">
        <v>0.66</v>
      </c>
      <c r="K30" s="69">
        <v>0.39</v>
      </c>
      <c r="L30" s="157">
        <v>1</v>
      </c>
      <c r="M30" s="53">
        <v>0</v>
      </c>
      <c r="N30" s="53">
        <v>0</v>
      </c>
      <c r="O30" s="147">
        <v>2</v>
      </c>
      <c r="P30" s="157">
        <v>2</v>
      </c>
      <c r="Q30" s="157">
        <v>2</v>
      </c>
    </row>
    <row r="31" spans="1:17" ht="14.25" customHeight="1" x14ac:dyDescent="0.2">
      <c r="A31" s="51" t="s">
        <v>85</v>
      </c>
      <c r="B31" s="59" t="s">
        <v>48</v>
      </c>
      <c r="C31" s="52" t="s">
        <v>86</v>
      </c>
      <c r="D31" s="52" t="s">
        <v>87</v>
      </c>
      <c r="E31" s="52" t="s">
        <v>111</v>
      </c>
      <c r="F31" s="52" t="s">
        <v>112</v>
      </c>
      <c r="G31" s="52" t="s">
        <v>92</v>
      </c>
      <c r="H31" s="52" t="s">
        <v>61</v>
      </c>
      <c r="I31" s="52" t="s">
        <v>94</v>
      </c>
      <c r="J31" s="69">
        <v>6.6</v>
      </c>
      <c r="K31" s="69">
        <v>3.93</v>
      </c>
      <c r="L31" s="157">
        <v>3</v>
      </c>
      <c r="M31" s="53">
        <v>0</v>
      </c>
      <c r="N31" s="53">
        <v>0</v>
      </c>
      <c r="O31" s="147">
        <v>6</v>
      </c>
      <c r="P31" s="157">
        <v>6</v>
      </c>
      <c r="Q31" s="157">
        <v>6</v>
      </c>
    </row>
    <row r="32" spans="1:17" ht="14.25" customHeight="1" x14ac:dyDescent="0.2">
      <c r="A32" s="51" t="s">
        <v>85</v>
      </c>
      <c r="B32" s="59" t="s">
        <v>48</v>
      </c>
      <c r="C32" s="52" t="s">
        <v>86</v>
      </c>
      <c r="D32" s="52" t="s">
        <v>87</v>
      </c>
      <c r="E32" s="52" t="s">
        <v>111</v>
      </c>
      <c r="F32" s="52" t="s">
        <v>112</v>
      </c>
      <c r="G32" s="52" t="s">
        <v>92</v>
      </c>
      <c r="H32" s="52" t="s">
        <v>57</v>
      </c>
      <c r="I32" s="52" t="s">
        <v>95</v>
      </c>
      <c r="J32" s="69">
        <v>1.83</v>
      </c>
      <c r="K32" s="69">
        <v>0.71</v>
      </c>
      <c r="L32" s="157">
        <v>1</v>
      </c>
      <c r="M32" s="53">
        <v>0</v>
      </c>
      <c r="N32" s="53">
        <v>0</v>
      </c>
      <c r="O32" s="147">
        <v>2</v>
      </c>
      <c r="P32" s="157">
        <v>2</v>
      </c>
      <c r="Q32" s="157">
        <v>2</v>
      </c>
    </row>
    <row r="33" spans="1:17" ht="14.25" customHeight="1" x14ac:dyDescent="0.2">
      <c r="A33" s="51" t="s">
        <v>85</v>
      </c>
      <c r="B33" s="59" t="s">
        <v>48</v>
      </c>
      <c r="C33" s="52" t="s">
        <v>86</v>
      </c>
      <c r="D33" s="52" t="s">
        <v>87</v>
      </c>
      <c r="E33" s="52" t="s">
        <v>111</v>
      </c>
      <c r="F33" s="52" t="s">
        <v>112</v>
      </c>
      <c r="G33" s="52" t="s">
        <v>92</v>
      </c>
      <c r="H33" s="52" t="s">
        <v>70</v>
      </c>
      <c r="I33" s="52" t="s">
        <v>96</v>
      </c>
      <c r="J33" s="69">
        <v>1.4</v>
      </c>
      <c r="K33" s="69">
        <v>0.85</v>
      </c>
      <c r="L33" s="157">
        <v>1</v>
      </c>
      <c r="M33" s="53">
        <v>0</v>
      </c>
      <c r="N33" s="53">
        <v>0</v>
      </c>
      <c r="O33" s="147">
        <v>2</v>
      </c>
      <c r="P33" s="157">
        <v>2</v>
      </c>
      <c r="Q33" s="157">
        <v>2</v>
      </c>
    </row>
    <row r="34" spans="1:17" ht="22.5" customHeight="1" x14ac:dyDescent="0.2">
      <c r="A34" s="51" t="s">
        <v>85</v>
      </c>
      <c r="B34" s="59" t="s">
        <v>48</v>
      </c>
      <c r="C34" s="52" t="s">
        <v>86</v>
      </c>
      <c r="D34" s="52" t="s">
        <v>87</v>
      </c>
      <c r="E34" s="52" t="s">
        <v>111</v>
      </c>
      <c r="F34" s="52" t="s">
        <v>112</v>
      </c>
      <c r="G34" s="52" t="s">
        <v>92</v>
      </c>
      <c r="H34" s="52" t="s">
        <v>97</v>
      </c>
      <c r="I34" s="52" t="s">
        <v>98</v>
      </c>
      <c r="J34" s="69">
        <v>0.46</v>
      </c>
      <c r="K34" s="69">
        <v>0.28000000000000003</v>
      </c>
      <c r="L34" s="157">
        <v>1</v>
      </c>
      <c r="M34" s="53">
        <v>0</v>
      </c>
      <c r="N34" s="53">
        <v>0</v>
      </c>
      <c r="O34" s="147">
        <v>2</v>
      </c>
      <c r="P34" s="157">
        <v>2</v>
      </c>
      <c r="Q34" s="157">
        <v>2</v>
      </c>
    </row>
    <row r="35" spans="1:17" ht="22.5" customHeight="1" x14ac:dyDescent="0.2">
      <c r="A35" s="51" t="s">
        <v>85</v>
      </c>
      <c r="B35" s="59" t="s">
        <v>48</v>
      </c>
      <c r="C35" s="52" t="s">
        <v>86</v>
      </c>
      <c r="D35" s="52" t="s">
        <v>87</v>
      </c>
      <c r="E35" s="52" t="s">
        <v>111</v>
      </c>
      <c r="F35" s="52" t="s">
        <v>112</v>
      </c>
      <c r="G35" s="52" t="s">
        <v>92</v>
      </c>
      <c r="H35" s="52" t="s">
        <v>99</v>
      </c>
      <c r="I35" s="52" t="s">
        <v>100</v>
      </c>
      <c r="J35" s="69">
        <v>2.25</v>
      </c>
      <c r="K35" s="69">
        <v>1.33</v>
      </c>
      <c r="L35" s="157">
        <v>1</v>
      </c>
      <c r="M35" s="53">
        <v>0</v>
      </c>
      <c r="N35" s="53">
        <v>0</v>
      </c>
      <c r="O35" s="147">
        <v>2</v>
      </c>
      <c r="P35" s="157">
        <v>2</v>
      </c>
      <c r="Q35" s="157">
        <v>2</v>
      </c>
    </row>
    <row r="36" spans="1:17" ht="14.25" customHeight="1" x14ac:dyDescent="0.2">
      <c r="A36" s="51" t="s">
        <v>85</v>
      </c>
      <c r="B36" s="59" t="s">
        <v>48</v>
      </c>
      <c r="C36" s="52" t="s">
        <v>86</v>
      </c>
      <c r="D36" s="52" t="s">
        <v>87</v>
      </c>
      <c r="E36" s="52" t="s">
        <v>111</v>
      </c>
      <c r="F36" s="52" t="s">
        <v>112</v>
      </c>
      <c r="G36" s="52" t="s">
        <v>115</v>
      </c>
      <c r="H36" s="52" t="s">
        <v>50</v>
      </c>
      <c r="I36" s="52" t="s">
        <v>116</v>
      </c>
      <c r="J36" s="69">
        <v>113.9</v>
      </c>
      <c r="K36" s="69">
        <v>36.9</v>
      </c>
      <c r="L36" s="157">
        <v>64</v>
      </c>
      <c r="M36" s="53">
        <v>0</v>
      </c>
      <c r="N36" s="53">
        <v>0</v>
      </c>
      <c r="O36" s="147">
        <v>120</v>
      </c>
      <c r="P36" s="157">
        <v>120</v>
      </c>
      <c r="Q36" s="157">
        <v>120</v>
      </c>
    </row>
    <row r="37" spans="1:17" ht="14.25" customHeight="1" x14ac:dyDescent="0.2">
      <c r="A37" s="51" t="s">
        <v>85</v>
      </c>
      <c r="B37" s="59" t="s">
        <v>48</v>
      </c>
      <c r="C37" s="52" t="s">
        <v>86</v>
      </c>
      <c r="D37" s="52" t="s">
        <v>87</v>
      </c>
      <c r="E37" s="52" t="s">
        <v>111</v>
      </c>
      <c r="F37" s="52" t="s">
        <v>112</v>
      </c>
      <c r="G37" s="52" t="s">
        <v>101</v>
      </c>
      <c r="H37" s="52" t="s">
        <v>50</v>
      </c>
      <c r="I37" s="52" t="s">
        <v>102</v>
      </c>
      <c r="J37" s="69">
        <v>75.34</v>
      </c>
      <c r="K37" s="69">
        <v>32.46</v>
      </c>
      <c r="L37" s="157">
        <v>19</v>
      </c>
      <c r="M37" s="53">
        <v>0</v>
      </c>
      <c r="N37" s="53">
        <v>0</v>
      </c>
      <c r="O37" s="147">
        <v>40</v>
      </c>
      <c r="P37" s="157">
        <v>40</v>
      </c>
      <c r="Q37" s="157">
        <v>40</v>
      </c>
    </row>
    <row r="38" spans="1:17" ht="14.25" customHeight="1" x14ac:dyDescent="0.2">
      <c r="A38" s="51" t="s">
        <v>85</v>
      </c>
      <c r="B38" s="59" t="s">
        <v>48</v>
      </c>
      <c r="C38" s="52" t="s">
        <v>86</v>
      </c>
      <c r="D38" s="52" t="s">
        <v>87</v>
      </c>
      <c r="E38" s="52" t="s">
        <v>111</v>
      </c>
      <c r="F38" s="52" t="s">
        <v>112</v>
      </c>
      <c r="G38" s="52" t="s">
        <v>101</v>
      </c>
      <c r="H38" s="52" t="s">
        <v>57</v>
      </c>
      <c r="I38" s="52" t="s">
        <v>104</v>
      </c>
      <c r="J38" s="69">
        <v>28</v>
      </c>
      <c r="K38" s="69">
        <v>28.75</v>
      </c>
      <c r="L38" s="157">
        <v>10</v>
      </c>
      <c r="M38" s="53">
        <v>0</v>
      </c>
      <c r="N38" s="53">
        <v>0</v>
      </c>
      <c r="O38" s="147">
        <v>10</v>
      </c>
      <c r="P38" s="157">
        <v>10</v>
      </c>
      <c r="Q38" s="157">
        <v>10</v>
      </c>
    </row>
    <row r="39" spans="1:17" ht="14.25" customHeight="1" x14ac:dyDescent="0.2">
      <c r="A39" s="51"/>
      <c r="B39" s="59" t="s">
        <v>56</v>
      </c>
      <c r="C39" s="52" t="s">
        <v>86</v>
      </c>
      <c r="D39" s="52" t="s">
        <v>87</v>
      </c>
      <c r="E39" s="52" t="s">
        <v>111</v>
      </c>
      <c r="F39" s="52"/>
      <c r="G39" s="52" t="s">
        <v>101</v>
      </c>
      <c r="H39" s="52" t="s">
        <v>97</v>
      </c>
      <c r="I39" s="52" t="s">
        <v>261</v>
      </c>
      <c r="J39" s="69">
        <v>15</v>
      </c>
      <c r="K39" s="69">
        <v>5</v>
      </c>
      <c r="L39" s="157">
        <v>5</v>
      </c>
      <c r="M39" s="53">
        <v>0</v>
      </c>
      <c r="N39" s="53">
        <v>0</v>
      </c>
      <c r="O39" s="147">
        <v>5</v>
      </c>
      <c r="P39" s="157">
        <v>5</v>
      </c>
      <c r="Q39" s="157">
        <v>5</v>
      </c>
    </row>
    <row r="40" spans="1:17" ht="14.25" customHeight="1" x14ac:dyDescent="0.2">
      <c r="A40" s="51" t="s">
        <v>85</v>
      </c>
      <c r="B40" s="59" t="s">
        <v>48</v>
      </c>
      <c r="C40" s="52" t="s">
        <v>86</v>
      </c>
      <c r="D40" s="52" t="s">
        <v>87</v>
      </c>
      <c r="E40" s="52" t="s">
        <v>111</v>
      </c>
      <c r="F40" s="52" t="s">
        <v>112</v>
      </c>
      <c r="G40" s="52" t="s">
        <v>106</v>
      </c>
      <c r="H40" s="52" t="s">
        <v>107</v>
      </c>
      <c r="I40" s="52" t="s">
        <v>108</v>
      </c>
      <c r="J40" s="69">
        <v>50</v>
      </c>
      <c r="K40" s="69">
        <v>25</v>
      </c>
      <c r="L40" s="157">
        <v>30</v>
      </c>
      <c r="M40" s="53">
        <v>0</v>
      </c>
      <c r="N40" s="53">
        <v>0</v>
      </c>
      <c r="O40" s="147">
        <v>30</v>
      </c>
      <c r="P40" s="157">
        <v>30</v>
      </c>
      <c r="Q40" s="157">
        <v>30</v>
      </c>
    </row>
    <row r="41" spans="1:17" ht="14.25" customHeight="1" x14ac:dyDescent="0.2">
      <c r="A41" s="51" t="s">
        <v>85</v>
      </c>
      <c r="B41" s="59" t="s">
        <v>48</v>
      </c>
      <c r="C41" s="52" t="s">
        <v>86</v>
      </c>
      <c r="D41" s="52" t="s">
        <v>87</v>
      </c>
      <c r="E41" s="52" t="s">
        <v>111</v>
      </c>
      <c r="F41" s="52" t="s">
        <v>112</v>
      </c>
      <c r="G41" s="52" t="s">
        <v>106</v>
      </c>
      <c r="H41" s="52" t="s">
        <v>117</v>
      </c>
      <c r="I41" s="52" t="s">
        <v>118</v>
      </c>
      <c r="J41" s="69">
        <v>111.42</v>
      </c>
      <c r="K41" s="69">
        <v>58.74</v>
      </c>
      <c r="L41" s="157">
        <v>34</v>
      </c>
      <c r="M41" s="53">
        <v>0</v>
      </c>
      <c r="N41" s="53">
        <v>0</v>
      </c>
      <c r="O41" s="147">
        <v>34</v>
      </c>
      <c r="P41" s="157">
        <v>34</v>
      </c>
      <c r="Q41" s="157">
        <v>34</v>
      </c>
    </row>
    <row r="42" spans="1:17" ht="14.25" customHeight="1" x14ac:dyDescent="0.2">
      <c r="A42" s="51" t="s">
        <v>85</v>
      </c>
      <c r="B42" s="59" t="s">
        <v>48</v>
      </c>
      <c r="C42" s="52" t="s">
        <v>86</v>
      </c>
      <c r="D42" s="52" t="s">
        <v>87</v>
      </c>
      <c r="E42" s="52" t="s">
        <v>111</v>
      </c>
      <c r="F42" s="52" t="s">
        <v>112</v>
      </c>
      <c r="G42" s="52" t="s">
        <v>119</v>
      </c>
      <c r="H42" s="52" t="s">
        <v>70</v>
      </c>
      <c r="I42" s="52" t="s">
        <v>120</v>
      </c>
      <c r="J42" s="69">
        <v>70.84</v>
      </c>
      <c r="K42" s="69">
        <v>23.66</v>
      </c>
      <c r="L42" s="157">
        <v>22</v>
      </c>
      <c r="M42" s="53">
        <v>0</v>
      </c>
      <c r="N42" s="53">
        <v>0</v>
      </c>
      <c r="O42" s="147">
        <v>22</v>
      </c>
      <c r="P42" s="157">
        <v>22</v>
      </c>
      <c r="Q42" s="157">
        <v>22</v>
      </c>
    </row>
    <row r="43" spans="1:17" ht="20.25" customHeight="1" x14ac:dyDescent="0.2">
      <c r="A43" s="51"/>
      <c r="B43" s="59" t="s">
        <v>56</v>
      </c>
      <c r="C43" s="52" t="s">
        <v>86</v>
      </c>
      <c r="D43" s="52" t="s">
        <v>87</v>
      </c>
      <c r="E43" s="52" t="s">
        <v>111</v>
      </c>
      <c r="F43" s="52"/>
      <c r="G43" s="52" t="s">
        <v>121</v>
      </c>
      <c r="H43" s="52" t="s">
        <v>107</v>
      </c>
      <c r="I43" s="52" t="s">
        <v>122</v>
      </c>
      <c r="J43" s="69">
        <v>93.67</v>
      </c>
      <c r="K43" s="69">
        <v>32.72</v>
      </c>
      <c r="L43" s="157">
        <v>45</v>
      </c>
      <c r="M43" s="53">
        <v>0</v>
      </c>
      <c r="N43" s="53">
        <v>0</v>
      </c>
      <c r="O43" s="147">
        <v>45</v>
      </c>
      <c r="P43" s="157">
        <v>45</v>
      </c>
      <c r="Q43" s="157">
        <v>45</v>
      </c>
    </row>
    <row r="44" spans="1:17" ht="14.25" customHeight="1" x14ac:dyDescent="0.2">
      <c r="A44" s="51" t="s">
        <v>85</v>
      </c>
      <c r="B44" s="59" t="s">
        <v>48</v>
      </c>
      <c r="C44" s="52" t="s">
        <v>86</v>
      </c>
      <c r="D44" s="52" t="s">
        <v>87</v>
      </c>
      <c r="E44" s="52" t="s">
        <v>111</v>
      </c>
      <c r="F44" s="52" t="s">
        <v>112</v>
      </c>
      <c r="G44" s="52" t="s">
        <v>109</v>
      </c>
      <c r="H44" s="52" t="s">
        <v>99</v>
      </c>
      <c r="I44" s="52" t="s">
        <v>123</v>
      </c>
      <c r="J44" s="69">
        <v>227.4</v>
      </c>
      <c r="K44" s="69">
        <v>136</v>
      </c>
      <c r="L44" s="157">
        <v>109</v>
      </c>
      <c r="M44" s="53">
        <v>0</v>
      </c>
      <c r="N44" s="53">
        <v>0</v>
      </c>
      <c r="O44" s="147">
        <v>109</v>
      </c>
      <c r="P44" s="157">
        <v>109</v>
      </c>
      <c r="Q44" s="157">
        <v>109</v>
      </c>
    </row>
    <row r="45" spans="1:17" ht="14.25" customHeight="1" x14ac:dyDescent="0.2">
      <c r="A45" s="51" t="s">
        <v>85</v>
      </c>
      <c r="B45" s="59" t="s">
        <v>48</v>
      </c>
      <c r="C45" s="52" t="s">
        <v>86</v>
      </c>
      <c r="D45" s="52" t="s">
        <v>87</v>
      </c>
      <c r="E45" s="52" t="s">
        <v>111</v>
      </c>
      <c r="F45" s="52" t="s">
        <v>112</v>
      </c>
      <c r="G45" s="52" t="s">
        <v>109</v>
      </c>
      <c r="H45" s="52" t="s">
        <v>124</v>
      </c>
      <c r="I45" s="52" t="s">
        <v>125</v>
      </c>
      <c r="J45" s="69">
        <v>0</v>
      </c>
      <c r="K45" s="69">
        <v>0</v>
      </c>
      <c r="L45" s="157">
        <v>0</v>
      </c>
      <c r="M45" s="53">
        <v>0</v>
      </c>
      <c r="N45" s="53">
        <v>0</v>
      </c>
      <c r="O45" s="147">
        <v>0</v>
      </c>
      <c r="P45" s="157">
        <v>0</v>
      </c>
      <c r="Q45" s="157">
        <v>0</v>
      </c>
    </row>
    <row r="46" spans="1:17" ht="14.25" customHeight="1" x14ac:dyDescent="0.2">
      <c r="A46" s="51" t="s">
        <v>85</v>
      </c>
      <c r="B46" s="59" t="s">
        <v>48</v>
      </c>
      <c r="C46" s="52" t="s">
        <v>86</v>
      </c>
      <c r="D46" s="52" t="s">
        <v>87</v>
      </c>
      <c r="E46" s="52" t="s">
        <v>111</v>
      </c>
      <c r="F46" s="52" t="s">
        <v>112</v>
      </c>
      <c r="G46" s="52" t="s">
        <v>109</v>
      </c>
      <c r="H46" s="52" t="s">
        <v>126</v>
      </c>
      <c r="I46" s="52" t="s">
        <v>127</v>
      </c>
      <c r="J46" s="69">
        <v>848.02</v>
      </c>
      <c r="K46" s="69">
        <v>628.26</v>
      </c>
      <c r="L46" s="157">
        <v>420</v>
      </c>
      <c r="M46" s="53">
        <v>0</v>
      </c>
      <c r="N46" s="53">
        <v>0</v>
      </c>
      <c r="O46" s="147">
        <v>600</v>
      </c>
      <c r="P46" s="157">
        <v>420</v>
      </c>
      <c r="Q46" s="157">
        <v>420</v>
      </c>
    </row>
    <row r="47" spans="1:17" ht="14.25" customHeight="1" x14ac:dyDescent="0.2">
      <c r="A47" s="51"/>
      <c r="B47" s="59" t="s">
        <v>48</v>
      </c>
      <c r="C47" s="52" t="s">
        <v>86</v>
      </c>
      <c r="D47" s="52" t="s">
        <v>87</v>
      </c>
      <c r="E47" s="52" t="s">
        <v>111</v>
      </c>
      <c r="F47" s="52" t="s">
        <v>112</v>
      </c>
      <c r="G47" s="52" t="s">
        <v>109</v>
      </c>
      <c r="H47" s="52" t="s">
        <v>128</v>
      </c>
      <c r="I47" s="52" t="s">
        <v>129</v>
      </c>
      <c r="J47" s="69">
        <v>180</v>
      </c>
      <c r="K47" s="69">
        <v>60</v>
      </c>
      <c r="L47" s="157">
        <v>60</v>
      </c>
      <c r="M47" s="53">
        <v>0</v>
      </c>
      <c r="N47" s="53">
        <v>0</v>
      </c>
      <c r="O47" s="147">
        <v>60</v>
      </c>
      <c r="P47" s="157">
        <v>60</v>
      </c>
      <c r="Q47" s="157">
        <v>60</v>
      </c>
    </row>
    <row r="48" spans="1:17" ht="14.25" customHeight="1" x14ac:dyDescent="0.2">
      <c r="A48" s="51" t="s">
        <v>85</v>
      </c>
      <c r="B48" s="131"/>
      <c r="C48" s="132" t="s">
        <v>86</v>
      </c>
      <c r="D48" s="132" t="s">
        <v>87</v>
      </c>
      <c r="E48" s="132" t="s">
        <v>111</v>
      </c>
      <c r="F48" s="132" t="s">
        <v>112</v>
      </c>
      <c r="G48" s="132"/>
      <c r="H48" s="132"/>
      <c r="I48" s="132" t="s">
        <v>256</v>
      </c>
      <c r="J48" s="133">
        <f t="shared" ref="J48:Q48" si="2">SUM(J27:J47)</f>
        <v>1878.71</v>
      </c>
      <c r="K48" s="133">
        <f t="shared" si="2"/>
        <v>1105.83</v>
      </c>
      <c r="L48" s="133">
        <f t="shared" si="2"/>
        <v>848</v>
      </c>
      <c r="M48" s="133">
        <f t="shared" si="2"/>
        <v>0</v>
      </c>
      <c r="N48" s="133">
        <f t="shared" si="2"/>
        <v>0</v>
      </c>
      <c r="O48" s="133">
        <f t="shared" si="2"/>
        <v>1135</v>
      </c>
      <c r="P48" s="133">
        <f t="shared" si="2"/>
        <v>955</v>
      </c>
      <c r="Q48" s="133">
        <f t="shared" si="2"/>
        <v>955</v>
      </c>
    </row>
    <row r="49" spans="1:17" ht="14.25" customHeight="1" x14ac:dyDescent="0.2">
      <c r="A49" s="51"/>
      <c r="B49" s="226" t="s">
        <v>322</v>
      </c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8"/>
    </row>
    <row r="50" spans="1:17" ht="14.25" customHeight="1" x14ac:dyDescent="0.2">
      <c r="A50" s="51"/>
      <c r="B50" s="59" t="s">
        <v>56</v>
      </c>
      <c r="C50" s="52" t="s">
        <v>157</v>
      </c>
      <c r="D50" s="52" t="s">
        <v>46</v>
      </c>
      <c r="E50" s="52" t="s">
        <v>111</v>
      </c>
      <c r="F50" s="52"/>
      <c r="G50" s="52" t="s">
        <v>106</v>
      </c>
      <c r="H50" s="52" t="s">
        <v>107</v>
      </c>
      <c r="I50" s="52" t="s">
        <v>108</v>
      </c>
      <c r="J50" s="53">
        <v>0</v>
      </c>
      <c r="K50" s="53">
        <v>1400</v>
      </c>
      <c r="L50" s="53">
        <v>1400</v>
      </c>
      <c r="M50" s="53">
        <v>1400</v>
      </c>
      <c r="N50" s="53">
        <v>699</v>
      </c>
      <c r="O50" s="145">
        <v>700</v>
      </c>
      <c r="P50" s="49">
        <v>1400</v>
      </c>
      <c r="Q50" s="135">
        <v>1400</v>
      </c>
    </row>
    <row r="51" spans="1:17" ht="14.25" customHeight="1" x14ac:dyDescent="0.2">
      <c r="A51" s="51"/>
      <c r="B51" s="59" t="s">
        <v>56</v>
      </c>
      <c r="C51" s="52" t="s">
        <v>157</v>
      </c>
      <c r="D51" s="52" t="s">
        <v>46</v>
      </c>
      <c r="E51" s="52" t="s">
        <v>111</v>
      </c>
      <c r="F51" s="52"/>
      <c r="G51" s="52" t="s">
        <v>106</v>
      </c>
      <c r="H51" s="52" t="s">
        <v>146</v>
      </c>
      <c r="I51" s="52" t="s">
        <v>147</v>
      </c>
      <c r="J51" s="53">
        <v>0</v>
      </c>
      <c r="K51" s="53">
        <v>0</v>
      </c>
      <c r="L51" s="53">
        <v>0</v>
      </c>
      <c r="M51" s="53">
        <v>710</v>
      </c>
      <c r="N51" s="53">
        <v>705.5</v>
      </c>
      <c r="O51" s="145">
        <v>700</v>
      </c>
      <c r="P51" s="49">
        <v>0</v>
      </c>
      <c r="Q51" s="135">
        <v>0</v>
      </c>
    </row>
    <row r="52" spans="1:17" ht="14.25" customHeight="1" x14ac:dyDescent="0.2">
      <c r="A52" s="51"/>
      <c r="B52" s="131" t="s">
        <v>56</v>
      </c>
      <c r="C52" s="132" t="s">
        <v>157</v>
      </c>
      <c r="D52" s="132" t="s">
        <v>46</v>
      </c>
      <c r="E52" s="132" t="s">
        <v>111</v>
      </c>
      <c r="F52" s="132"/>
      <c r="G52" s="132"/>
      <c r="H52" s="132"/>
      <c r="I52" s="132" t="s">
        <v>256</v>
      </c>
      <c r="J52" s="134">
        <f t="shared" ref="J52:Q52" si="3">SUM(J50:J50)</f>
        <v>0</v>
      </c>
      <c r="K52" s="134">
        <f t="shared" si="3"/>
        <v>1400</v>
      </c>
      <c r="L52" s="134">
        <f t="shared" si="3"/>
        <v>1400</v>
      </c>
      <c r="M52" s="134">
        <f t="shared" si="3"/>
        <v>1400</v>
      </c>
      <c r="N52" s="134">
        <f t="shared" si="3"/>
        <v>699</v>
      </c>
      <c r="O52" s="134">
        <f t="shared" si="3"/>
        <v>700</v>
      </c>
      <c r="P52" s="134">
        <f t="shared" si="3"/>
        <v>1400</v>
      </c>
      <c r="Q52" s="134">
        <f t="shared" si="3"/>
        <v>1400</v>
      </c>
    </row>
    <row r="53" spans="1:17" ht="18" customHeight="1" x14ac:dyDescent="0.2">
      <c r="A53" s="51"/>
      <c r="B53" s="226" t="s">
        <v>267</v>
      </c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8"/>
    </row>
    <row r="54" spans="1:17" ht="20.25" customHeight="1" x14ac:dyDescent="0.2">
      <c r="A54" s="51"/>
      <c r="B54" s="59" t="s">
        <v>56</v>
      </c>
      <c r="C54" s="52" t="s">
        <v>145</v>
      </c>
      <c r="D54" s="52" t="s">
        <v>84</v>
      </c>
      <c r="E54" s="52" t="s">
        <v>46</v>
      </c>
      <c r="F54" s="52"/>
      <c r="G54" s="52" t="s">
        <v>88</v>
      </c>
      <c r="H54" s="52"/>
      <c r="I54" s="52" t="s">
        <v>89</v>
      </c>
      <c r="J54" s="53">
        <v>208</v>
      </c>
      <c r="K54" s="53">
        <v>1226.3499999999999</v>
      </c>
      <c r="L54" s="53">
        <v>0</v>
      </c>
      <c r="M54" s="53">
        <v>200</v>
      </c>
      <c r="N54" s="53">
        <v>198.91</v>
      </c>
      <c r="O54" s="148">
        <v>0</v>
      </c>
      <c r="P54" s="53">
        <v>0</v>
      </c>
      <c r="Q54" s="53">
        <v>0</v>
      </c>
    </row>
    <row r="55" spans="1:17" ht="20.25" customHeight="1" x14ac:dyDescent="0.2">
      <c r="A55" s="51"/>
      <c r="B55" s="59" t="s">
        <v>56</v>
      </c>
      <c r="C55" s="52" t="s">
        <v>145</v>
      </c>
      <c r="D55" s="52" t="s">
        <v>84</v>
      </c>
      <c r="E55" s="52" t="s">
        <v>46</v>
      </c>
      <c r="F55" s="52"/>
      <c r="G55" s="52" t="s">
        <v>90</v>
      </c>
      <c r="H55" s="52"/>
      <c r="I55" s="52" t="s">
        <v>91</v>
      </c>
      <c r="J55" s="53">
        <v>20.8</v>
      </c>
      <c r="K55" s="53">
        <v>139.26</v>
      </c>
      <c r="L55" s="53">
        <v>0</v>
      </c>
      <c r="M55" s="53">
        <v>25</v>
      </c>
      <c r="N55" s="53">
        <v>23.2</v>
      </c>
      <c r="O55" s="148">
        <v>0</v>
      </c>
      <c r="P55" s="53">
        <v>0</v>
      </c>
      <c r="Q55" s="53">
        <v>0</v>
      </c>
    </row>
    <row r="56" spans="1:17" ht="14.25" customHeight="1" x14ac:dyDescent="0.2">
      <c r="A56" s="51"/>
      <c r="B56" s="59" t="s">
        <v>56</v>
      </c>
      <c r="C56" s="52" t="s">
        <v>145</v>
      </c>
      <c r="D56" s="52" t="s">
        <v>84</v>
      </c>
      <c r="E56" s="52" t="s">
        <v>46</v>
      </c>
      <c r="F56" s="52"/>
      <c r="G56" s="52" t="s">
        <v>92</v>
      </c>
      <c r="H56" s="52" t="s">
        <v>50</v>
      </c>
      <c r="I56" s="52" t="s">
        <v>93</v>
      </c>
      <c r="J56" s="53">
        <v>2.91</v>
      </c>
      <c r="K56" s="53">
        <v>16.260000000000002</v>
      </c>
      <c r="L56" s="53">
        <v>0</v>
      </c>
      <c r="M56" s="53">
        <v>4</v>
      </c>
      <c r="N56" s="53">
        <v>3.25</v>
      </c>
      <c r="O56" s="148">
        <v>0</v>
      </c>
      <c r="P56" s="53">
        <v>0</v>
      </c>
      <c r="Q56" s="53">
        <v>0</v>
      </c>
    </row>
    <row r="57" spans="1:17" ht="14.25" customHeight="1" x14ac:dyDescent="0.2">
      <c r="A57" s="51"/>
      <c r="B57" s="59" t="s">
        <v>56</v>
      </c>
      <c r="C57" s="52" t="s">
        <v>145</v>
      </c>
      <c r="D57" s="52" t="s">
        <v>84</v>
      </c>
      <c r="E57" s="52" t="s">
        <v>46</v>
      </c>
      <c r="F57" s="52"/>
      <c r="G57" s="52" t="s">
        <v>92</v>
      </c>
      <c r="H57" s="52" t="s">
        <v>61</v>
      </c>
      <c r="I57" s="52" t="s">
        <v>94</v>
      </c>
      <c r="J57" s="53">
        <v>29.12</v>
      </c>
      <c r="K57" s="53">
        <v>162.47999999999999</v>
      </c>
      <c r="L57" s="53">
        <v>0</v>
      </c>
      <c r="M57" s="53">
        <v>40</v>
      </c>
      <c r="N57" s="53">
        <v>32.479999999999997</v>
      </c>
      <c r="O57" s="148">
        <v>0</v>
      </c>
      <c r="P57" s="53">
        <v>0</v>
      </c>
      <c r="Q57" s="53">
        <v>0</v>
      </c>
    </row>
    <row r="58" spans="1:17" ht="14.25" customHeight="1" x14ac:dyDescent="0.2">
      <c r="A58" s="51"/>
      <c r="B58" s="59" t="s">
        <v>56</v>
      </c>
      <c r="C58" s="52" t="s">
        <v>145</v>
      </c>
      <c r="D58" s="52" t="s">
        <v>84</v>
      </c>
      <c r="E58" s="52" t="s">
        <v>46</v>
      </c>
      <c r="F58" s="52"/>
      <c r="G58" s="52" t="s">
        <v>92</v>
      </c>
      <c r="H58" s="52" t="s">
        <v>57</v>
      </c>
      <c r="I58" s="52" t="s">
        <v>95</v>
      </c>
      <c r="J58" s="53">
        <v>1.66</v>
      </c>
      <c r="K58" s="53">
        <v>9.3000000000000007</v>
      </c>
      <c r="L58" s="53">
        <v>0</v>
      </c>
      <c r="M58" s="53">
        <v>2</v>
      </c>
      <c r="N58" s="53">
        <v>1.86</v>
      </c>
      <c r="O58" s="148">
        <v>0</v>
      </c>
      <c r="P58" s="53">
        <v>0</v>
      </c>
      <c r="Q58" s="53">
        <v>0</v>
      </c>
    </row>
    <row r="59" spans="1:17" ht="14.25" customHeight="1" x14ac:dyDescent="0.2">
      <c r="A59" s="51"/>
      <c r="B59" s="59" t="s">
        <v>56</v>
      </c>
      <c r="C59" s="52" t="s">
        <v>145</v>
      </c>
      <c r="D59" s="52" t="s">
        <v>84</v>
      </c>
      <c r="E59" s="52" t="s">
        <v>46</v>
      </c>
      <c r="F59" s="52"/>
      <c r="G59" s="52" t="s">
        <v>92</v>
      </c>
      <c r="H59" s="52" t="s">
        <v>70</v>
      </c>
      <c r="I59" s="52" t="s">
        <v>96</v>
      </c>
      <c r="J59" s="53">
        <v>6.24</v>
      </c>
      <c r="K59" s="53">
        <v>34.82</v>
      </c>
      <c r="L59" s="53">
        <v>0</v>
      </c>
      <c r="M59" s="53">
        <v>7</v>
      </c>
      <c r="N59" s="53">
        <v>6.96</v>
      </c>
      <c r="O59" s="148">
        <v>0</v>
      </c>
      <c r="P59" s="53">
        <v>0</v>
      </c>
      <c r="Q59" s="53">
        <v>0</v>
      </c>
    </row>
    <row r="60" spans="1:17" ht="19.5" customHeight="1" x14ac:dyDescent="0.2">
      <c r="A60" s="51"/>
      <c r="B60" s="59" t="s">
        <v>56</v>
      </c>
      <c r="C60" s="52" t="s">
        <v>145</v>
      </c>
      <c r="D60" s="52" t="s">
        <v>84</v>
      </c>
      <c r="E60" s="52" t="s">
        <v>46</v>
      </c>
      <c r="F60" s="52"/>
      <c r="G60" s="52" t="s">
        <v>92</v>
      </c>
      <c r="H60" s="52" t="s">
        <v>97</v>
      </c>
      <c r="I60" s="52" t="s">
        <v>98</v>
      </c>
      <c r="J60" s="53">
        <v>2.08</v>
      </c>
      <c r="K60" s="53">
        <v>11.6</v>
      </c>
      <c r="L60" s="53">
        <v>0</v>
      </c>
      <c r="M60" s="53">
        <v>3</v>
      </c>
      <c r="N60" s="53">
        <v>2.3199999999999998</v>
      </c>
      <c r="O60" s="148">
        <v>0</v>
      </c>
      <c r="P60" s="53">
        <v>0</v>
      </c>
      <c r="Q60" s="53">
        <v>0</v>
      </c>
    </row>
    <row r="61" spans="1:17" ht="22.5" customHeight="1" x14ac:dyDescent="0.2">
      <c r="A61" s="51"/>
      <c r="B61" s="59" t="s">
        <v>56</v>
      </c>
      <c r="C61" s="52" t="s">
        <v>145</v>
      </c>
      <c r="D61" s="52" t="s">
        <v>84</v>
      </c>
      <c r="E61" s="52" t="s">
        <v>46</v>
      </c>
      <c r="F61" s="52"/>
      <c r="G61" s="52" t="s">
        <v>92</v>
      </c>
      <c r="H61" s="52" t="s">
        <v>99</v>
      </c>
      <c r="I61" s="52" t="s">
        <v>100</v>
      </c>
      <c r="J61" s="53">
        <v>9.8800000000000008</v>
      </c>
      <c r="K61" s="53">
        <v>55.13</v>
      </c>
      <c r="L61" s="53">
        <v>0</v>
      </c>
      <c r="M61" s="53">
        <v>12</v>
      </c>
      <c r="N61" s="53">
        <v>11.02</v>
      </c>
      <c r="O61" s="148">
        <v>0</v>
      </c>
      <c r="P61" s="53">
        <v>0</v>
      </c>
      <c r="Q61" s="53">
        <v>0</v>
      </c>
    </row>
    <row r="62" spans="1:17" ht="14.25" customHeight="1" x14ac:dyDescent="0.2">
      <c r="A62" s="51"/>
      <c r="B62" s="131" t="s">
        <v>56</v>
      </c>
      <c r="C62" s="132" t="s">
        <v>145</v>
      </c>
      <c r="D62" s="132" t="s">
        <v>84</v>
      </c>
      <c r="E62" s="132" t="s">
        <v>46</v>
      </c>
      <c r="F62" s="132"/>
      <c r="G62" s="132"/>
      <c r="H62" s="132"/>
      <c r="I62" s="132" t="s">
        <v>256</v>
      </c>
      <c r="J62" s="134">
        <f t="shared" ref="J62:Q62" si="4">SUM(J54:J61)</f>
        <v>280.69</v>
      </c>
      <c r="K62" s="134">
        <f t="shared" si="4"/>
        <v>1655.1999999999998</v>
      </c>
      <c r="L62" s="134">
        <f t="shared" si="4"/>
        <v>0</v>
      </c>
      <c r="M62" s="134">
        <f t="shared" si="4"/>
        <v>293</v>
      </c>
      <c r="N62" s="134">
        <f t="shared" si="4"/>
        <v>279.99999999999994</v>
      </c>
      <c r="O62" s="134">
        <f t="shared" si="4"/>
        <v>0</v>
      </c>
      <c r="P62" s="134">
        <f t="shared" si="4"/>
        <v>0</v>
      </c>
      <c r="Q62" s="134">
        <f t="shared" si="4"/>
        <v>0</v>
      </c>
    </row>
    <row r="63" spans="1:17" ht="14.25" customHeight="1" x14ac:dyDescent="0.2">
      <c r="A63" s="51"/>
      <c r="B63" s="226" t="s">
        <v>325</v>
      </c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8"/>
    </row>
    <row r="64" spans="1:17" ht="14.25" customHeight="1" x14ac:dyDescent="0.2">
      <c r="A64" s="51"/>
      <c r="B64" s="59" t="s">
        <v>56</v>
      </c>
      <c r="C64" s="52" t="s">
        <v>324</v>
      </c>
      <c r="D64" s="52" t="s">
        <v>144</v>
      </c>
      <c r="E64" s="52" t="s">
        <v>111</v>
      </c>
      <c r="F64" s="52"/>
      <c r="G64" s="52" t="s">
        <v>106</v>
      </c>
      <c r="H64" s="52" t="s">
        <v>107</v>
      </c>
      <c r="I64" s="52" t="s">
        <v>108</v>
      </c>
      <c r="J64" s="53">
        <v>0</v>
      </c>
      <c r="K64" s="53">
        <v>520.79999999999995</v>
      </c>
      <c r="L64" s="53">
        <v>0</v>
      </c>
      <c r="M64" s="53">
        <v>0</v>
      </c>
      <c r="N64" s="53">
        <v>0</v>
      </c>
      <c r="O64" s="148">
        <v>0</v>
      </c>
      <c r="P64" s="53">
        <v>0</v>
      </c>
      <c r="Q64" s="53">
        <v>0</v>
      </c>
    </row>
    <row r="65" spans="1:17" ht="14.25" customHeight="1" x14ac:dyDescent="0.2">
      <c r="A65" s="51"/>
      <c r="B65" s="59" t="s">
        <v>56</v>
      </c>
      <c r="C65" s="52" t="s">
        <v>324</v>
      </c>
      <c r="D65" s="52" t="s">
        <v>144</v>
      </c>
      <c r="E65" s="52" t="s">
        <v>111</v>
      </c>
      <c r="F65" s="52"/>
      <c r="G65" s="52" t="s">
        <v>106</v>
      </c>
      <c r="H65" s="52" t="s">
        <v>146</v>
      </c>
      <c r="I65" s="52" t="s">
        <v>147</v>
      </c>
      <c r="J65" s="53">
        <v>0</v>
      </c>
      <c r="K65" s="53">
        <v>8.57</v>
      </c>
      <c r="L65" s="53">
        <v>0</v>
      </c>
      <c r="M65" s="53">
        <v>0</v>
      </c>
      <c r="N65" s="53">
        <v>0</v>
      </c>
      <c r="O65" s="148">
        <v>0</v>
      </c>
      <c r="P65" s="53">
        <v>0</v>
      </c>
      <c r="Q65" s="53">
        <v>0</v>
      </c>
    </row>
    <row r="66" spans="1:17" ht="22.5" customHeight="1" x14ac:dyDescent="0.2">
      <c r="A66" s="51"/>
      <c r="B66" s="59" t="s">
        <v>56</v>
      </c>
      <c r="C66" s="52" t="s">
        <v>324</v>
      </c>
      <c r="D66" s="52" t="s">
        <v>144</v>
      </c>
      <c r="E66" s="52" t="s">
        <v>111</v>
      </c>
      <c r="F66" s="52"/>
      <c r="G66" s="52" t="s">
        <v>109</v>
      </c>
      <c r="H66" s="52" t="s">
        <v>99</v>
      </c>
      <c r="I66" s="52" t="s">
        <v>326</v>
      </c>
      <c r="J66" s="53">
        <v>0</v>
      </c>
      <c r="K66" s="53">
        <v>68.400000000000006</v>
      </c>
      <c r="L66" s="53">
        <v>0</v>
      </c>
      <c r="M66" s="53">
        <v>0</v>
      </c>
      <c r="N66" s="53">
        <v>0</v>
      </c>
      <c r="O66" s="148">
        <v>0</v>
      </c>
      <c r="P66" s="53">
        <v>0</v>
      </c>
      <c r="Q66" s="53">
        <v>0</v>
      </c>
    </row>
    <row r="67" spans="1:17" ht="14.25" customHeight="1" x14ac:dyDescent="0.2">
      <c r="A67" s="51"/>
      <c r="B67" s="59" t="s">
        <v>56</v>
      </c>
      <c r="C67" s="52" t="s">
        <v>324</v>
      </c>
      <c r="D67" s="52" t="s">
        <v>144</v>
      </c>
      <c r="E67" s="52" t="s">
        <v>111</v>
      </c>
      <c r="F67" s="52"/>
      <c r="G67" s="52" t="s">
        <v>109</v>
      </c>
      <c r="H67" s="52" t="s">
        <v>126</v>
      </c>
      <c r="I67" s="52" t="s">
        <v>127</v>
      </c>
      <c r="J67" s="53">
        <v>0</v>
      </c>
      <c r="K67" s="53">
        <v>300</v>
      </c>
      <c r="L67" s="53">
        <v>0</v>
      </c>
      <c r="M67" s="53">
        <v>0</v>
      </c>
      <c r="N67" s="53">
        <v>0</v>
      </c>
      <c r="O67" s="148">
        <v>0</v>
      </c>
      <c r="P67" s="53">
        <v>0</v>
      </c>
      <c r="Q67" s="53">
        <v>0</v>
      </c>
    </row>
    <row r="68" spans="1:17" ht="14.25" customHeight="1" x14ac:dyDescent="0.2">
      <c r="A68" s="51"/>
      <c r="B68" s="131" t="s">
        <v>56</v>
      </c>
      <c r="C68" s="132" t="s">
        <v>324</v>
      </c>
      <c r="D68" s="132" t="s">
        <v>144</v>
      </c>
      <c r="E68" s="132" t="s">
        <v>111</v>
      </c>
      <c r="F68" s="132"/>
      <c r="G68" s="132"/>
      <c r="H68" s="132"/>
      <c r="I68" s="132" t="s">
        <v>256</v>
      </c>
      <c r="J68" s="134">
        <f t="shared" ref="J68:Q68" si="5">SUM(J64:J67)</f>
        <v>0</v>
      </c>
      <c r="K68" s="134">
        <f t="shared" si="5"/>
        <v>897.77</v>
      </c>
      <c r="L68" s="134">
        <f t="shared" si="5"/>
        <v>0</v>
      </c>
      <c r="M68" s="134">
        <f t="shared" si="5"/>
        <v>0</v>
      </c>
      <c r="N68" s="134">
        <f t="shared" si="5"/>
        <v>0</v>
      </c>
      <c r="O68" s="134">
        <f t="shared" si="5"/>
        <v>0</v>
      </c>
      <c r="P68" s="134">
        <f t="shared" si="5"/>
        <v>0</v>
      </c>
      <c r="Q68" s="134">
        <f t="shared" si="5"/>
        <v>0</v>
      </c>
    </row>
    <row r="69" spans="1:17" ht="14.25" customHeight="1" x14ac:dyDescent="0.2">
      <c r="A69" s="51"/>
      <c r="B69" s="229" t="s">
        <v>207</v>
      </c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1"/>
    </row>
    <row r="70" spans="1:17" ht="22.5" customHeight="1" x14ac:dyDescent="0.2">
      <c r="A70" s="51" t="s">
        <v>85</v>
      </c>
      <c r="B70" s="59" t="s">
        <v>48</v>
      </c>
      <c r="C70" s="52" t="s">
        <v>130</v>
      </c>
      <c r="D70" s="52" t="s">
        <v>84</v>
      </c>
      <c r="E70" s="52" t="s">
        <v>46</v>
      </c>
      <c r="F70" s="52" t="s">
        <v>84</v>
      </c>
      <c r="G70" s="52" t="s">
        <v>88</v>
      </c>
      <c r="H70" s="52" t="s">
        <v>52</v>
      </c>
      <c r="I70" s="52" t="s">
        <v>89</v>
      </c>
      <c r="J70" s="53">
        <v>35717.21</v>
      </c>
      <c r="K70" s="53">
        <v>31909.51</v>
      </c>
      <c r="L70" s="53">
        <v>31296</v>
      </c>
      <c r="M70" s="53">
        <v>26296</v>
      </c>
      <c r="N70" s="53">
        <v>31000</v>
      </c>
      <c r="O70" s="145">
        <v>31000</v>
      </c>
      <c r="P70" s="49">
        <v>31000</v>
      </c>
      <c r="Q70" s="49">
        <v>31000</v>
      </c>
    </row>
    <row r="71" spans="1:17" ht="15" customHeight="1" x14ac:dyDescent="0.2">
      <c r="A71" s="51"/>
      <c r="B71" s="59" t="s">
        <v>56</v>
      </c>
      <c r="C71" s="52" t="s">
        <v>130</v>
      </c>
      <c r="D71" s="52" t="s">
        <v>84</v>
      </c>
      <c r="E71" s="52" t="s">
        <v>46</v>
      </c>
      <c r="F71" s="52" t="s">
        <v>84</v>
      </c>
      <c r="G71" s="52" t="s">
        <v>199</v>
      </c>
      <c r="H71" s="52" t="s">
        <v>50</v>
      </c>
      <c r="I71" s="52" t="s">
        <v>200</v>
      </c>
      <c r="J71" s="53">
        <v>902.91</v>
      </c>
      <c r="K71" s="53">
        <v>623.03</v>
      </c>
      <c r="L71" s="53">
        <v>920</v>
      </c>
      <c r="M71" s="53">
        <v>920</v>
      </c>
      <c r="N71" s="53">
        <v>150</v>
      </c>
      <c r="O71" s="145">
        <v>200</v>
      </c>
      <c r="P71" s="49">
        <v>200</v>
      </c>
      <c r="Q71" s="60">
        <v>200</v>
      </c>
    </row>
    <row r="72" spans="1:17" ht="15" customHeight="1" x14ac:dyDescent="0.2">
      <c r="A72" s="51"/>
      <c r="B72" s="59" t="s">
        <v>56</v>
      </c>
      <c r="C72" s="52" t="s">
        <v>130</v>
      </c>
      <c r="D72" s="52" t="s">
        <v>84</v>
      </c>
      <c r="E72" s="52" t="s">
        <v>46</v>
      </c>
      <c r="F72" s="52" t="s">
        <v>84</v>
      </c>
      <c r="G72" s="52" t="s">
        <v>199</v>
      </c>
      <c r="H72" s="52" t="s">
        <v>61</v>
      </c>
      <c r="I72" s="52" t="s">
        <v>231</v>
      </c>
      <c r="J72" s="53">
        <v>1604.71</v>
      </c>
      <c r="K72" s="53">
        <v>1487.72</v>
      </c>
      <c r="L72" s="53">
        <v>1600</v>
      </c>
      <c r="M72" s="53">
        <v>1600</v>
      </c>
      <c r="N72" s="53">
        <v>1000</v>
      </c>
      <c r="O72" s="145">
        <v>1000</v>
      </c>
      <c r="P72" s="49">
        <v>1000</v>
      </c>
      <c r="Q72" s="60">
        <v>1000</v>
      </c>
    </row>
    <row r="73" spans="1:17" ht="14.25" customHeight="1" x14ac:dyDescent="0.2">
      <c r="A73" s="51"/>
      <c r="B73" s="59" t="s">
        <v>56</v>
      </c>
      <c r="C73" s="52" t="s">
        <v>130</v>
      </c>
      <c r="D73" s="52" t="s">
        <v>84</v>
      </c>
      <c r="E73" s="52" t="s">
        <v>46</v>
      </c>
      <c r="F73" s="52" t="s">
        <v>84</v>
      </c>
      <c r="G73" s="52" t="s">
        <v>150</v>
      </c>
      <c r="H73" s="52"/>
      <c r="I73" s="52" t="s">
        <v>151</v>
      </c>
      <c r="J73" s="53">
        <v>750</v>
      </c>
      <c r="K73" s="53">
        <v>0</v>
      </c>
      <c r="L73" s="53">
        <v>0</v>
      </c>
      <c r="M73" s="53">
        <v>300</v>
      </c>
      <c r="N73" s="53">
        <v>300</v>
      </c>
      <c r="O73" s="145">
        <v>300</v>
      </c>
      <c r="P73" s="49">
        <v>300</v>
      </c>
      <c r="Q73" s="60">
        <v>300</v>
      </c>
    </row>
    <row r="74" spans="1:17" ht="14.25" customHeight="1" x14ac:dyDescent="0.2">
      <c r="A74" s="51" t="s">
        <v>85</v>
      </c>
      <c r="B74" s="59" t="s">
        <v>48</v>
      </c>
      <c r="C74" s="52" t="s">
        <v>130</v>
      </c>
      <c r="D74" s="52" t="s">
        <v>84</v>
      </c>
      <c r="E74" s="52" t="s">
        <v>46</v>
      </c>
      <c r="F74" s="52" t="s">
        <v>84</v>
      </c>
      <c r="G74" s="52" t="s">
        <v>90</v>
      </c>
      <c r="H74" s="52" t="s">
        <v>52</v>
      </c>
      <c r="I74" s="52" t="s">
        <v>91</v>
      </c>
      <c r="J74" s="53">
        <v>2685.61</v>
      </c>
      <c r="K74" s="53">
        <v>2911.09</v>
      </c>
      <c r="L74" s="53">
        <v>2550</v>
      </c>
      <c r="M74" s="53">
        <v>2570</v>
      </c>
      <c r="N74" s="53">
        <v>2300</v>
      </c>
      <c r="O74" s="145">
        <v>2550</v>
      </c>
      <c r="P74" s="70">
        <v>2550</v>
      </c>
      <c r="Q74" s="70">
        <v>2550</v>
      </c>
    </row>
    <row r="75" spans="1:17" ht="14.25" customHeight="1" x14ac:dyDescent="0.2">
      <c r="A75" s="51" t="s">
        <v>85</v>
      </c>
      <c r="B75" s="59" t="s">
        <v>48</v>
      </c>
      <c r="C75" s="52" t="s">
        <v>130</v>
      </c>
      <c r="D75" s="52" t="s">
        <v>84</v>
      </c>
      <c r="E75" s="52" t="s">
        <v>46</v>
      </c>
      <c r="F75" s="52" t="s">
        <v>84</v>
      </c>
      <c r="G75" s="52" t="s">
        <v>113</v>
      </c>
      <c r="H75" s="52" t="s">
        <v>52</v>
      </c>
      <c r="I75" s="52" t="s">
        <v>114</v>
      </c>
      <c r="J75" s="53">
        <v>1281.99</v>
      </c>
      <c r="K75" s="53">
        <v>890.53</v>
      </c>
      <c r="L75" s="53">
        <v>1100</v>
      </c>
      <c r="M75" s="53">
        <v>1100</v>
      </c>
      <c r="N75" s="53">
        <v>200</v>
      </c>
      <c r="O75" s="145">
        <v>1100</v>
      </c>
      <c r="P75" s="70">
        <v>1100</v>
      </c>
      <c r="Q75" s="70">
        <v>1100</v>
      </c>
    </row>
    <row r="76" spans="1:17" ht="14.25" customHeight="1" x14ac:dyDescent="0.2">
      <c r="A76" s="51" t="s">
        <v>85</v>
      </c>
      <c r="B76" s="59" t="s">
        <v>48</v>
      </c>
      <c r="C76" s="52" t="s">
        <v>130</v>
      </c>
      <c r="D76" s="52" t="s">
        <v>84</v>
      </c>
      <c r="E76" s="52" t="s">
        <v>46</v>
      </c>
      <c r="F76" s="52" t="s">
        <v>84</v>
      </c>
      <c r="G76" s="52" t="s">
        <v>92</v>
      </c>
      <c r="H76" s="52" t="s">
        <v>50</v>
      </c>
      <c r="I76" s="52" t="s">
        <v>93</v>
      </c>
      <c r="J76" s="53">
        <v>555.04</v>
      </c>
      <c r="K76" s="53">
        <v>490.02</v>
      </c>
      <c r="L76" s="53">
        <v>520</v>
      </c>
      <c r="M76" s="53">
        <v>520</v>
      </c>
      <c r="N76" s="53">
        <v>350</v>
      </c>
      <c r="O76" s="145">
        <v>520</v>
      </c>
      <c r="P76" s="70">
        <v>520</v>
      </c>
      <c r="Q76" s="70">
        <v>520</v>
      </c>
    </row>
    <row r="77" spans="1:17" ht="14.25" customHeight="1" x14ac:dyDescent="0.2">
      <c r="A77" s="51" t="s">
        <v>85</v>
      </c>
      <c r="B77" s="59" t="s">
        <v>48</v>
      </c>
      <c r="C77" s="52" t="s">
        <v>130</v>
      </c>
      <c r="D77" s="52" t="s">
        <v>84</v>
      </c>
      <c r="E77" s="52" t="s">
        <v>46</v>
      </c>
      <c r="F77" s="52" t="s">
        <v>84</v>
      </c>
      <c r="G77" s="52" t="s">
        <v>92</v>
      </c>
      <c r="H77" s="52" t="s">
        <v>61</v>
      </c>
      <c r="I77" s="52" t="s">
        <v>94</v>
      </c>
      <c r="J77" s="53">
        <v>5554.65</v>
      </c>
      <c r="K77" s="53">
        <v>4903.1499999999996</v>
      </c>
      <c r="L77" s="53">
        <v>5300</v>
      </c>
      <c r="M77" s="53">
        <v>5300</v>
      </c>
      <c r="N77" s="53">
        <v>3000</v>
      </c>
      <c r="O77" s="145">
        <v>5300</v>
      </c>
      <c r="P77" s="70">
        <v>5300</v>
      </c>
      <c r="Q77" s="70">
        <v>5300</v>
      </c>
    </row>
    <row r="78" spans="1:17" ht="14.25" customHeight="1" x14ac:dyDescent="0.2">
      <c r="A78" s="51" t="s">
        <v>85</v>
      </c>
      <c r="B78" s="59" t="s">
        <v>48</v>
      </c>
      <c r="C78" s="52" t="s">
        <v>130</v>
      </c>
      <c r="D78" s="52" t="s">
        <v>84</v>
      </c>
      <c r="E78" s="52" t="s">
        <v>46</v>
      </c>
      <c r="F78" s="52" t="s">
        <v>84</v>
      </c>
      <c r="G78" s="52" t="s">
        <v>92</v>
      </c>
      <c r="H78" s="52" t="s">
        <v>57</v>
      </c>
      <c r="I78" s="52" t="s">
        <v>95</v>
      </c>
      <c r="J78" s="53">
        <v>320.2</v>
      </c>
      <c r="K78" s="53">
        <v>294.29000000000002</v>
      </c>
      <c r="L78" s="53">
        <v>307</v>
      </c>
      <c r="M78" s="53">
        <v>327</v>
      </c>
      <c r="N78" s="53">
        <v>300</v>
      </c>
      <c r="O78" s="145">
        <v>307</v>
      </c>
      <c r="P78" s="70">
        <v>307</v>
      </c>
      <c r="Q78" s="70">
        <v>307</v>
      </c>
    </row>
    <row r="79" spans="1:17" ht="14.25" customHeight="1" x14ac:dyDescent="0.2">
      <c r="A79" s="51" t="s">
        <v>85</v>
      </c>
      <c r="B79" s="59" t="s">
        <v>48</v>
      </c>
      <c r="C79" s="52" t="s">
        <v>130</v>
      </c>
      <c r="D79" s="52" t="s">
        <v>84</v>
      </c>
      <c r="E79" s="52" t="s">
        <v>46</v>
      </c>
      <c r="F79" s="52" t="s">
        <v>84</v>
      </c>
      <c r="G79" s="52" t="s">
        <v>92</v>
      </c>
      <c r="H79" s="52" t="s">
        <v>70</v>
      </c>
      <c r="I79" s="52" t="s">
        <v>96</v>
      </c>
      <c r="J79" s="53">
        <v>1190.06</v>
      </c>
      <c r="K79" s="53">
        <v>1050.48</v>
      </c>
      <c r="L79" s="53">
        <v>1100</v>
      </c>
      <c r="M79" s="53">
        <v>1100</v>
      </c>
      <c r="N79" s="53">
        <v>700</v>
      </c>
      <c r="O79" s="145">
        <v>1100</v>
      </c>
      <c r="P79" s="70">
        <v>1100</v>
      </c>
      <c r="Q79" s="70">
        <v>1100</v>
      </c>
    </row>
    <row r="80" spans="1:17" ht="22.5" customHeight="1" x14ac:dyDescent="0.2">
      <c r="A80" s="51" t="s">
        <v>85</v>
      </c>
      <c r="B80" s="59" t="s">
        <v>48</v>
      </c>
      <c r="C80" s="52" t="s">
        <v>130</v>
      </c>
      <c r="D80" s="52" t="s">
        <v>84</v>
      </c>
      <c r="E80" s="52" t="s">
        <v>46</v>
      </c>
      <c r="F80" s="52" t="s">
        <v>84</v>
      </c>
      <c r="G80" s="52" t="s">
        <v>92</v>
      </c>
      <c r="H80" s="52" t="s">
        <v>97</v>
      </c>
      <c r="I80" s="52" t="s">
        <v>98</v>
      </c>
      <c r="J80" s="53">
        <v>396.47</v>
      </c>
      <c r="K80" s="53">
        <v>350.04</v>
      </c>
      <c r="L80" s="53">
        <v>360</v>
      </c>
      <c r="M80" s="53">
        <v>360</v>
      </c>
      <c r="N80" s="53">
        <v>250</v>
      </c>
      <c r="O80" s="145">
        <v>360</v>
      </c>
      <c r="P80" s="70">
        <v>360</v>
      </c>
      <c r="Q80" s="70">
        <v>360</v>
      </c>
    </row>
    <row r="81" spans="1:17" ht="22.5" customHeight="1" x14ac:dyDescent="0.2">
      <c r="A81" s="51" t="s">
        <v>85</v>
      </c>
      <c r="B81" s="59" t="s">
        <v>48</v>
      </c>
      <c r="C81" s="52" t="s">
        <v>130</v>
      </c>
      <c r="D81" s="52" t="s">
        <v>84</v>
      </c>
      <c r="E81" s="52" t="s">
        <v>46</v>
      </c>
      <c r="F81" s="52" t="s">
        <v>84</v>
      </c>
      <c r="G81" s="52" t="s">
        <v>92</v>
      </c>
      <c r="H81" s="52" t="s">
        <v>99</v>
      </c>
      <c r="I81" s="52" t="s">
        <v>100</v>
      </c>
      <c r="J81" s="53">
        <v>1884.34</v>
      </c>
      <c r="K81" s="53">
        <v>1663.36</v>
      </c>
      <c r="L81" s="53">
        <v>1700</v>
      </c>
      <c r="M81" s="53">
        <v>1700</v>
      </c>
      <c r="N81" s="53">
        <v>1200</v>
      </c>
      <c r="O81" s="145">
        <v>1700</v>
      </c>
      <c r="P81" s="70">
        <v>1700</v>
      </c>
      <c r="Q81" s="70">
        <v>1700</v>
      </c>
    </row>
    <row r="82" spans="1:17" ht="14.25" customHeight="1" x14ac:dyDescent="0.2">
      <c r="A82" s="51" t="s">
        <v>85</v>
      </c>
      <c r="B82" s="59" t="s">
        <v>48</v>
      </c>
      <c r="C82" s="52" t="s">
        <v>130</v>
      </c>
      <c r="D82" s="52" t="s">
        <v>84</v>
      </c>
      <c r="E82" s="52" t="s">
        <v>46</v>
      </c>
      <c r="F82" s="52" t="s">
        <v>84</v>
      </c>
      <c r="G82" s="52" t="s">
        <v>115</v>
      </c>
      <c r="H82" s="52" t="s">
        <v>50</v>
      </c>
      <c r="I82" s="52" t="s">
        <v>116</v>
      </c>
      <c r="J82" s="53">
        <v>0</v>
      </c>
      <c r="K82" s="53">
        <v>0</v>
      </c>
      <c r="L82" s="53">
        <v>40</v>
      </c>
      <c r="M82" s="53">
        <v>40</v>
      </c>
      <c r="N82" s="53">
        <v>0</v>
      </c>
      <c r="O82" s="145">
        <v>40</v>
      </c>
      <c r="P82" s="71">
        <v>40</v>
      </c>
      <c r="Q82" s="72">
        <v>40</v>
      </c>
    </row>
    <row r="83" spans="1:17" ht="14.25" customHeight="1" x14ac:dyDescent="0.2">
      <c r="A83" s="51" t="s">
        <v>85</v>
      </c>
      <c r="B83" s="59" t="s">
        <v>48</v>
      </c>
      <c r="C83" s="52" t="s">
        <v>130</v>
      </c>
      <c r="D83" s="52" t="s">
        <v>84</v>
      </c>
      <c r="E83" s="52" t="s">
        <v>46</v>
      </c>
      <c r="F83" s="52" t="s">
        <v>84</v>
      </c>
      <c r="G83" s="52" t="s">
        <v>101</v>
      </c>
      <c r="H83" s="52" t="s">
        <v>50</v>
      </c>
      <c r="I83" s="52" t="s">
        <v>102</v>
      </c>
      <c r="J83" s="53">
        <v>3591.8</v>
      </c>
      <c r="K83" s="53">
        <v>473</v>
      </c>
      <c r="L83" s="53">
        <v>1800</v>
      </c>
      <c r="M83" s="53">
        <v>2150</v>
      </c>
      <c r="N83" s="53">
        <v>2150</v>
      </c>
      <c r="O83" s="145">
        <v>1800</v>
      </c>
      <c r="P83" s="70">
        <v>1800</v>
      </c>
      <c r="Q83" s="70">
        <v>1800</v>
      </c>
    </row>
    <row r="84" spans="1:17" ht="14.25" customHeight="1" x14ac:dyDescent="0.2">
      <c r="A84" s="51" t="s">
        <v>85</v>
      </c>
      <c r="B84" s="59" t="s">
        <v>48</v>
      </c>
      <c r="C84" s="52" t="s">
        <v>130</v>
      </c>
      <c r="D84" s="52" t="s">
        <v>84</v>
      </c>
      <c r="E84" s="52" t="s">
        <v>46</v>
      </c>
      <c r="F84" s="52" t="s">
        <v>84</v>
      </c>
      <c r="G84" s="52" t="s">
        <v>101</v>
      </c>
      <c r="H84" s="52" t="s">
        <v>61</v>
      </c>
      <c r="I84" s="52" t="s">
        <v>103</v>
      </c>
      <c r="J84" s="53">
        <v>101.58</v>
      </c>
      <c r="K84" s="53">
        <v>95.99</v>
      </c>
      <c r="L84" s="53">
        <v>120</v>
      </c>
      <c r="M84" s="53">
        <v>120</v>
      </c>
      <c r="N84" s="53">
        <v>26</v>
      </c>
      <c r="O84" s="145">
        <v>120</v>
      </c>
      <c r="P84" s="70">
        <v>120</v>
      </c>
      <c r="Q84" s="70">
        <v>120</v>
      </c>
    </row>
    <row r="85" spans="1:17" ht="14.25" customHeight="1" x14ac:dyDescent="0.2">
      <c r="A85" s="51" t="s">
        <v>85</v>
      </c>
      <c r="B85" s="59" t="s">
        <v>48</v>
      </c>
      <c r="C85" s="52" t="s">
        <v>130</v>
      </c>
      <c r="D85" s="52" t="s">
        <v>84</v>
      </c>
      <c r="E85" s="52" t="s">
        <v>46</v>
      </c>
      <c r="F85" s="52" t="s">
        <v>84</v>
      </c>
      <c r="G85" s="52" t="s">
        <v>101</v>
      </c>
      <c r="H85" s="52" t="s">
        <v>57</v>
      </c>
      <c r="I85" s="52" t="s">
        <v>104</v>
      </c>
      <c r="J85" s="53">
        <v>296.89</v>
      </c>
      <c r="K85" s="53">
        <v>239.88</v>
      </c>
      <c r="L85" s="53">
        <v>273</v>
      </c>
      <c r="M85" s="53">
        <v>273</v>
      </c>
      <c r="N85" s="53">
        <v>273</v>
      </c>
      <c r="O85" s="145">
        <v>273</v>
      </c>
      <c r="P85" s="71">
        <v>273</v>
      </c>
      <c r="Q85" s="72">
        <v>273</v>
      </c>
    </row>
    <row r="86" spans="1:17" ht="14.25" customHeight="1" x14ac:dyDescent="0.2">
      <c r="A86" s="51"/>
      <c r="B86" s="59" t="s">
        <v>56</v>
      </c>
      <c r="C86" s="52" t="s">
        <v>130</v>
      </c>
      <c r="D86" s="52" t="s">
        <v>84</v>
      </c>
      <c r="E86" s="52" t="s">
        <v>46</v>
      </c>
      <c r="F86" s="52" t="s">
        <v>84</v>
      </c>
      <c r="G86" s="52" t="s">
        <v>106</v>
      </c>
      <c r="H86" s="52" t="s">
        <v>50</v>
      </c>
      <c r="I86" s="52" t="s">
        <v>252</v>
      </c>
      <c r="J86" s="53">
        <v>0</v>
      </c>
      <c r="K86" s="53">
        <v>0</v>
      </c>
      <c r="L86" s="53">
        <v>200</v>
      </c>
      <c r="M86" s="53">
        <v>200</v>
      </c>
      <c r="N86" s="53">
        <v>0</v>
      </c>
      <c r="O86" s="145">
        <v>200</v>
      </c>
      <c r="P86" s="71">
        <v>200</v>
      </c>
      <c r="Q86" s="103">
        <v>200</v>
      </c>
    </row>
    <row r="87" spans="1:17" ht="14.25" customHeight="1" x14ac:dyDescent="0.2">
      <c r="A87" s="51" t="s">
        <v>85</v>
      </c>
      <c r="B87" s="59" t="s">
        <v>48</v>
      </c>
      <c r="C87" s="52" t="s">
        <v>130</v>
      </c>
      <c r="D87" s="52" t="s">
        <v>84</v>
      </c>
      <c r="E87" s="52" t="s">
        <v>46</v>
      </c>
      <c r="F87" s="52" t="s">
        <v>84</v>
      </c>
      <c r="G87" s="52" t="s">
        <v>106</v>
      </c>
      <c r="H87" s="52" t="s">
        <v>107</v>
      </c>
      <c r="I87" s="52" t="s">
        <v>108</v>
      </c>
      <c r="J87" s="53">
        <v>747.71</v>
      </c>
      <c r="K87" s="53">
        <v>1055.5899999999999</v>
      </c>
      <c r="L87" s="53">
        <v>300</v>
      </c>
      <c r="M87" s="53">
        <v>1340</v>
      </c>
      <c r="N87" s="53">
        <v>1000</v>
      </c>
      <c r="O87" s="145">
        <v>300</v>
      </c>
      <c r="P87" s="70">
        <v>300</v>
      </c>
      <c r="Q87" s="70">
        <v>300</v>
      </c>
    </row>
    <row r="88" spans="1:17" ht="22.5" customHeight="1" x14ac:dyDescent="0.2">
      <c r="A88" s="51" t="s">
        <v>85</v>
      </c>
      <c r="B88" s="59" t="s">
        <v>48</v>
      </c>
      <c r="C88" s="52" t="s">
        <v>130</v>
      </c>
      <c r="D88" s="52" t="s">
        <v>84</v>
      </c>
      <c r="E88" s="52" t="s">
        <v>46</v>
      </c>
      <c r="F88" s="52" t="s">
        <v>84</v>
      </c>
      <c r="G88" s="52" t="s">
        <v>106</v>
      </c>
      <c r="H88" s="52" t="s">
        <v>131</v>
      </c>
      <c r="I88" s="52" t="s">
        <v>132</v>
      </c>
      <c r="J88" s="53">
        <v>187.27</v>
      </c>
      <c r="K88" s="53">
        <v>449.78</v>
      </c>
      <c r="L88" s="53">
        <v>189</v>
      </c>
      <c r="M88" s="53">
        <v>469</v>
      </c>
      <c r="N88" s="53">
        <v>300</v>
      </c>
      <c r="O88" s="145">
        <v>189</v>
      </c>
      <c r="P88" s="71">
        <v>189</v>
      </c>
      <c r="Q88" s="72">
        <v>189</v>
      </c>
    </row>
    <row r="89" spans="1:17" ht="15.75" customHeight="1" x14ac:dyDescent="0.2">
      <c r="A89" s="51"/>
      <c r="B89" s="59" t="s">
        <v>56</v>
      </c>
      <c r="C89" s="52" t="s">
        <v>130</v>
      </c>
      <c r="D89" s="52" t="s">
        <v>84</v>
      </c>
      <c r="E89" s="52" t="s">
        <v>46</v>
      </c>
      <c r="F89" s="52" t="s">
        <v>84</v>
      </c>
      <c r="G89" s="52" t="s">
        <v>106</v>
      </c>
      <c r="H89" s="52" t="s">
        <v>66</v>
      </c>
      <c r="I89" s="52" t="s">
        <v>152</v>
      </c>
      <c r="J89" s="53">
        <v>229</v>
      </c>
      <c r="K89" s="53">
        <v>229</v>
      </c>
      <c r="L89" s="53">
        <v>220</v>
      </c>
      <c r="M89" s="53">
        <v>250</v>
      </c>
      <c r="N89" s="53">
        <v>250</v>
      </c>
      <c r="O89" s="145">
        <v>220</v>
      </c>
      <c r="P89" s="71">
        <v>220</v>
      </c>
      <c r="Q89" s="103">
        <v>220</v>
      </c>
    </row>
    <row r="90" spans="1:17" ht="14.25" customHeight="1" x14ac:dyDescent="0.2">
      <c r="A90" s="51" t="s">
        <v>85</v>
      </c>
      <c r="B90" s="59" t="s">
        <v>48</v>
      </c>
      <c r="C90" s="52" t="s">
        <v>130</v>
      </c>
      <c r="D90" s="52" t="s">
        <v>84</v>
      </c>
      <c r="E90" s="52" t="s">
        <v>46</v>
      </c>
      <c r="F90" s="52" t="s">
        <v>84</v>
      </c>
      <c r="G90" s="52" t="s">
        <v>106</v>
      </c>
      <c r="H90" s="52" t="s">
        <v>133</v>
      </c>
      <c r="I90" s="52" t="s">
        <v>134</v>
      </c>
      <c r="J90" s="53">
        <v>38.01</v>
      </c>
      <c r="K90" s="53">
        <v>20.23</v>
      </c>
      <c r="L90" s="53">
        <v>25</v>
      </c>
      <c r="M90" s="53">
        <v>30</v>
      </c>
      <c r="N90" s="53">
        <v>30</v>
      </c>
      <c r="O90" s="145">
        <v>25</v>
      </c>
      <c r="P90" s="70">
        <v>25</v>
      </c>
      <c r="Q90" s="70">
        <v>25</v>
      </c>
    </row>
    <row r="91" spans="1:17" ht="14.25" customHeight="1" x14ac:dyDescent="0.2">
      <c r="A91" s="51" t="s">
        <v>85</v>
      </c>
      <c r="B91" s="59" t="s">
        <v>48</v>
      </c>
      <c r="C91" s="52" t="s">
        <v>130</v>
      </c>
      <c r="D91" s="52" t="s">
        <v>84</v>
      </c>
      <c r="E91" s="52" t="s">
        <v>46</v>
      </c>
      <c r="F91" s="52" t="s">
        <v>84</v>
      </c>
      <c r="G91" s="52" t="s">
        <v>119</v>
      </c>
      <c r="H91" s="52" t="s">
        <v>61</v>
      </c>
      <c r="I91" s="52" t="s">
        <v>135</v>
      </c>
      <c r="J91" s="53">
        <v>0</v>
      </c>
      <c r="K91" s="53">
        <v>0</v>
      </c>
      <c r="L91" s="53">
        <v>300</v>
      </c>
      <c r="M91" s="53">
        <v>300</v>
      </c>
      <c r="N91" s="53">
        <v>0</v>
      </c>
      <c r="O91" s="145">
        <v>100</v>
      </c>
      <c r="P91" s="71">
        <v>100</v>
      </c>
      <c r="Q91" s="72">
        <v>100</v>
      </c>
    </row>
    <row r="92" spans="1:17" ht="24" customHeight="1" x14ac:dyDescent="0.2">
      <c r="A92" s="51"/>
      <c r="B92" s="59" t="s">
        <v>56</v>
      </c>
      <c r="C92" s="52" t="s">
        <v>130</v>
      </c>
      <c r="D92" s="52" t="s">
        <v>84</v>
      </c>
      <c r="E92" s="52" t="s">
        <v>46</v>
      </c>
      <c r="F92" s="52" t="s">
        <v>84</v>
      </c>
      <c r="G92" s="52" t="s">
        <v>121</v>
      </c>
      <c r="H92" s="52" t="s">
        <v>70</v>
      </c>
      <c r="I92" s="52" t="s">
        <v>161</v>
      </c>
      <c r="J92" s="53">
        <v>413.7</v>
      </c>
      <c r="K92" s="53">
        <v>0</v>
      </c>
      <c r="L92" s="53">
        <v>50</v>
      </c>
      <c r="M92" s="53">
        <v>50</v>
      </c>
      <c r="N92" s="53">
        <v>0</v>
      </c>
      <c r="O92" s="145">
        <v>50</v>
      </c>
      <c r="P92" s="71">
        <v>50</v>
      </c>
      <c r="Q92" s="72">
        <v>50</v>
      </c>
    </row>
    <row r="93" spans="1:17" ht="21" customHeight="1" x14ac:dyDescent="0.2">
      <c r="A93" s="51"/>
      <c r="B93" s="59" t="s">
        <v>56</v>
      </c>
      <c r="C93" s="52" t="s">
        <v>130</v>
      </c>
      <c r="D93" s="52" t="s">
        <v>84</v>
      </c>
      <c r="E93" s="52" t="s">
        <v>46</v>
      </c>
      <c r="F93" s="52" t="s">
        <v>84</v>
      </c>
      <c r="G93" s="52" t="s">
        <v>121</v>
      </c>
      <c r="H93" s="52" t="s">
        <v>107</v>
      </c>
      <c r="I93" s="52" t="s">
        <v>122</v>
      </c>
      <c r="J93" s="53">
        <v>1887.05</v>
      </c>
      <c r="K93" s="53">
        <v>483.4</v>
      </c>
      <c r="L93" s="53">
        <v>438</v>
      </c>
      <c r="M93" s="53">
        <v>0</v>
      </c>
      <c r="N93" s="53">
        <v>0</v>
      </c>
      <c r="O93" s="145">
        <v>100</v>
      </c>
      <c r="P93" s="71">
        <v>100</v>
      </c>
      <c r="Q93" s="72">
        <v>100</v>
      </c>
    </row>
    <row r="94" spans="1:17" ht="14.25" customHeight="1" x14ac:dyDescent="0.2">
      <c r="A94" s="51" t="s">
        <v>85</v>
      </c>
      <c r="B94" s="59" t="s">
        <v>48</v>
      </c>
      <c r="C94" s="52" t="s">
        <v>130</v>
      </c>
      <c r="D94" s="52" t="s">
        <v>84</v>
      </c>
      <c r="E94" s="52" t="s">
        <v>46</v>
      </c>
      <c r="F94" s="52" t="s">
        <v>84</v>
      </c>
      <c r="G94" s="52" t="s">
        <v>109</v>
      </c>
      <c r="H94" s="52" t="s">
        <v>70</v>
      </c>
      <c r="I94" s="52" t="s">
        <v>136</v>
      </c>
      <c r="J94" s="53">
        <v>214.39</v>
      </c>
      <c r="K94" s="53">
        <v>12</v>
      </c>
      <c r="L94" s="53">
        <v>200</v>
      </c>
      <c r="M94" s="53">
        <v>200</v>
      </c>
      <c r="N94" s="53">
        <v>40</v>
      </c>
      <c r="O94" s="145">
        <v>200</v>
      </c>
      <c r="P94" s="70">
        <v>200</v>
      </c>
      <c r="Q94" s="70">
        <v>200</v>
      </c>
    </row>
    <row r="95" spans="1:17" ht="14.25" customHeight="1" x14ac:dyDescent="0.2">
      <c r="A95" s="51"/>
      <c r="B95" s="59" t="s">
        <v>56</v>
      </c>
      <c r="C95" s="52" t="s">
        <v>130</v>
      </c>
      <c r="D95" s="52" t="s">
        <v>84</v>
      </c>
      <c r="E95" s="52" t="s">
        <v>46</v>
      </c>
      <c r="F95" s="52" t="s">
        <v>84</v>
      </c>
      <c r="G95" s="52" t="s">
        <v>109</v>
      </c>
      <c r="H95" s="52" t="s">
        <v>97</v>
      </c>
      <c r="I95" s="52" t="s">
        <v>155</v>
      </c>
      <c r="J95" s="53">
        <v>174</v>
      </c>
      <c r="K95" s="53">
        <v>0</v>
      </c>
      <c r="L95" s="53">
        <v>0</v>
      </c>
      <c r="M95" s="53">
        <v>0</v>
      </c>
      <c r="N95" s="53">
        <v>0</v>
      </c>
      <c r="O95" s="145">
        <v>0</v>
      </c>
      <c r="P95" s="70">
        <v>0</v>
      </c>
      <c r="Q95" s="70">
        <v>0</v>
      </c>
    </row>
    <row r="96" spans="1:17" ht="14.25" customHeight="1" x14ac:dyDescent="0.2">
      <c r="A96" s="51"/>
      <c r="B96" s="59" t="s">
        <v>56</v>
      </c>
      <c r="C96" s="52" t="s">
        <v>130</v>
      </c>
      <c r="D96" s="52" t="s">
        <v>84</v>
      </c>
      <c r="E96" s="52" t="s">
        <v>46</v>
      </c>
      <c r="F96" s="52" t="s">
        <v>84</v>
      </c>
      <c r="G96" s="52" t="s">
        <v>109</v>
      </c>
      <c r="H96" s="52" t="s">
        <v>107</v>
      </c>
      <c r="I96" s="52" t="s">
        <v>232</v>
      </c>
      <c r="J96" s="53">
        <v>22</v>
      </c>
      <c r="K96" s="53">
        <v>0</v>
      </c>
      <c r="L96" s="53">
        <v>0</v>
      </c>
      <c r="M96" s="53">
        <v>0</v>
      </c>
      <c r="N96" s="53">
        <v>0</v>
      </c>
      <c r="O96" s="145">
        <v>0</v>
      </c>
      <c r="P96" s="70">
        <v>0</v>
      </c>
      <c r="Q96" s="70">
        <v>0</v>
      </c>
    </row>
    <row r="97" spans="1:17" ht="14.25" customHeight="1" x14ac:dyDescent="0.2">
      <c r="A97" s="51" t="s">
        <v>85</v>
      </c>
      <c r="B97" s="59" t="s">
        <v>48</v>
      </c>
      <c r="C97" s="52" t="s">
        <v>130</v>
      </c>
      <c r="D97" s="52" t="s">
        <v>84</v>
      </c>
      <c r="E97" s="52" t="s">
        <v>46</v>
      </c>
      <c r="F97" s="52" t="s">
        <v>84</v>
      </c>
      <c r="G97" s="52" t="s">
        <v>109</v>
      </c>
      <c r="H97" s="52" t="s">
        <v>54</v>
      </c>
      <c r="I97" s="52" t="s">
        <v>110</v>
      </c>
      <c r="J97" s="53">
        <v>200.74</v>
      </c>
      <c r="K97" s="53">
        <v>122.4</v>
      </c>
      <c r="L97" s="53">
        <v>230</v>
      </c>
      <c r="M97" s="53">
        <v>230</v>
      </c>
      <c r="N97" s="53">
        <v>90</v>
      </c>
      <c r="O97" s="145">
        <v>230</v>
      </c>
      <c r="P97" s="70">
        <v>230</v>
      </c>
      <c r="Q97" s="70">
        <v>230</v>
      </c>
    </row>
    <row r="98" spans="1:17" ht="14.25" customHeight="1" x14ac:dyDescent="0.2">
      <c r="A98" s="51" t="s">
        <v>85</v>
      </c>
      <c r="B98" s="59" t="s">
        <v>48</v>
      </c>
      <c r="C98" s="52" t="s">
        <v>130</v>
      </c>
      <c r="D98" s="52" t="s">
        <v>84</v>
      </c>
      <c r="E98" s="52" t="s">
        <v>46</v>
      </c>
      <c r="F98" s="52" t="s">
        <v>84</v>
      </c>
      <c r="G98" s="52" t="s">
        <v>109</v>
      </c>
      <c r="H98" s="52" t="s">
        <v>124</v>
      </c>
      <c r="I98" s="52" t="s">
        <v>125</v>
      </c>
      <c r="J98" s="53">
        <v>1306.8</v>
      </c>
      <c r="K98" s="53">
        <v>798.6</v>
      </c>
      <c r="L98" s="53">
        <v>1310</v>
      </c>
      <c r="M98" s="53">
        <v>1310</v>
      </c>
      <c r="N98" s="53">
        <v>861.8</v>
      </c>
      <c r="O98" s="145">
        <v>1310</v>
      </c>
      <c r="P98" s="70">
        <v>1310</v>
      </c>
      <c r="Q98" s="70">
        <v>1310</v>
      </c>
    </row>
    <row r="99" spans="1:17" ht="14.25" customHeight="1" x14ac:dyDescent="0.2">
      <c r="A99" s="51" t="s">
        <v>85</v>
      </c>
      <c r="B99" s="59" t="s">
        <v>48</v>
      </c>
      <c r="C99" s="52" t="s">
        <v>130</v>
      </c>
      <c r="D99" s="52" t="s">
        <v>84</v>
      </c>
      <c r="E99" s="52" t="s">
        <v>46</v>
      </c>
      <c r="F99" s="52" t="s">
        <v>84</v>
      </c>
      <c r="G99" s="52" t="s">
        <v>109</v>
      </c>
      <c r="H99" s="52" t="s">
        <v>133</v>
      </c>
      <c r="I99" s="52" t="s">
        <v>137</v>
      </c>
      <c r="J99" s="53">
        <v>131.66</v>
      </c>
      <c r="K99" s="53">
        <v>119.87</v>
      </c>
      <c r="L99" s="53">
        <v>166</v>
      </c>
      <c r="M99" s="53">
        <v>166</v>
      </c>
      <c r="N99" s="53">
        <v>90</v>
      </c>
      <c r="O99" s="145">
        <v>166</v>
      </c>
      <c r="P99" s="70">
        <v>166</v>
      </c>
      <c r="Q99" s="70">
        <v>166</v>
      </c>
    </row>
    <row r="100" spans="1:17" ht="14.25" customHeight="1" x14ac:dyDescent="0.2">
      <c r="A100" s="51" t="s">
        <v>85</v>
      </c>
      <c r="B100" s="59" t="s">
        <v>48</v>
      </c>
      <c r="C100" s="52" t="s">
        <v>130</v>
      </c>
      <c r="D100" s="52" t="s">
        <v>84</v>
      </c>
      <c r="E100" s="52" t="s">
        <v>46</v>
      </c>
      <c r="F100" s="52" t="s">
        <v>84</v>
      </c>
      <c r="G100" s="52" t="s">
        <v>109</v>
      </c>
      <c r="H100" s="52" t="s">
        <v>117</v>
      </c>
      <c r="I100" s="52" t="s">
        <v>138</v>
      </c>
      <c r="J100" s="53">
        <v>474.21</v>
      </c>
      <c r="K100" s="53">
        <v>328.46</v>
      </c>
      <c r="L100" s="53">
        <v>450</v>
      </c>
      <c r="M100" s="53">
        <v>450</v>
      </c>
      <c r="N100" s="53">
        <v>250</v>
      </c>
      <c r="O100" s="145">
        <v>450</v>
      </c>
      <c r="P100" s="70">
        <v>450</v>
      </c>
      <c r="Q100" s="70">
        <v>450</v>
      </c>
    </row>
    <row r="101" spans="1:17" ht="14.25" customHeight="1" x14ac:dyDescent="0.2">
      <c r="A101" s="51" t="s">
        <v>85</v>
      </c>
      <c r="B101" s="59" t="s">
        <v>48</v>
      </c>
      <c r="C101" s="52" t="s">
        <v>130</v>
      </c>
      <c r="D101" s="52" t="s">
        <v>84</v>
      </c>
      <c r="E101" s="52" t="s">
        <v>46</v>
      </c>
      <c r="F101" s="52" t="s">
        <v>84</v>
      </c>
      <c r="G101" s="52" t="s">
        <v>109</v>
      </c>
      <c r="H101" s="52" t="s">
        <v>128</v>
      </c>
      <c r="I101" s="52" t="s">
        <v>129</v>
      </c>
      <c r="J101" s="53">
        <v>1201</v>
      </c>
      <c r="K101" s="53">
        <v>2811.5</v>
      </c>
      <c r="L101" s="53">
        <v>800</v>
      </c>
      <c r="M101" s="53">
        <v>2000</v>
      </c>
      <c r="N101" s="53">
        <v>2000</v>
      </c>
      <c r="O101" s="145">
        <v>1200</v>
      </c>
      <c r="P101" s="70">
        <v>1200</v>
      </c>
      <c r="Q101" s="70">
        <v>1200</v>
      </c>
    </row>
    <row r="102" spans="1:17" ht="14.25" customHeight="1" x14ac:dyDescent="0.2">
      <c r="A102" s="51"/>
      <c r="B102" s="59" t="s">
        <v>56</v>
      </c>
      <c r="C102" s="52" t="s">
        <v>130</v>
      </c>
      <c r="D102" s="52" t="s">
        <v>84</v>
      </c>
      <c r="E102" s="52" t="s">
        <v>46</v>
      </c>
      <c r="F102" s="52" t="s">
        <v>84</v>
      </c>
      <c r="G102" s="52" t="s">
        <v>109</v>
      </c>
      <c r="H102" s="52" t="s">
        <v>246</v>
      </c>
      <c r="I102" s="52" t="s">
        <v>247</v>
      </c>
      <c r="J102" s="53">
        <v>0</v>
      </c>
      <c r="K102" s="53">
        <v>66</v>
      </c>
      <c r="L102" s="53">
        <v>60</v>
      </c>
      <c r="M102" s="53">
        <v>60</v>
      </c>
      <c r="N102" s="53">
        <v>0</v>
      </c>
      <c r="O102" s="145">
        <v>60</v>
      </c>
      <c r="P102" s="70">
        <v>60</v>
      </c>
      <c r="Q102" s="104">
        <v>60</v>
      </c>
    </row>
    <row r="103" spans="1:17" ht="14.25" customHeight="1" x14ac:dyDescent="0.2">
      <c r="A103" s="51"/>
      <c r="B103" s="59" t="s">
        <v>56</v>
      </c>
      <c r="C103" s="52" t="s">
        <v>130</v>
      </c>
      <c r="D103" s="52" t="s">
        <v>84</v>
      </c>
      <c r="E103" s="52" t="s">
        <v>46</v>
      </c>
      <c r="F103" s="52" t="s">
        <v>84</v>
      </c>
      <c r="G103" s="52" t="s">
        <v>139</v>
      </c>
      <c r="H103" s="52" t="s">
        <v>54</v>
      </c>
      <c r="I103" s="52" t="s">
        <v>308</v>
      </c>
      <c r="J103" s="53">
        <v>0</v>
      </c>
      <c r="K103" s="53">
        <v>1833.66</v>
      </c>
      <c r="L103" s="53">
        <v>0</v>
      </c>
      <c r="M103" s="53">
        <v>0</v>
      </c>
      <c r="N103" s="53">
        <v>0</v>
      </c>
      <c r="O103" s="145">
        <v>0</v>
      </c>
      <c r="P103" s="70">
        <v>0</v>
      </c>
      <c r="Q103" s="104">
        <v>0</v>
      </c>
    </row>
    <row r="104" spans="1:17" ht="14.25" customHeight="1" x14ac:dyDescent="0.2">
      <c r="A104" s="51" t="s">
        <v>85</v>
      </c>
      <c r="B104" s="59" t="s">
        <v>48</v>
      </c>
      <c r="C104" s="52" t="s">
        <v>130</v>
      </c>
      <c r="D104" s="52" t="s">
        <v>84</v>
      </c>
      <c r="E104" s="52" t="s">
        <v>46</v>
      </c>
      <c r="F104" s="52" t="s">
        <v>84</v>
      </c>
      <c r="G104" s="52" t="s">
        <v>139</v>
      </c>
      <c r="H104" s="52" t="s">
        <v>124</v>
      </c>
      <c r="I104" s="52" t="s">
        <v>140</v>
      </c>
      <c r="J104" s="53">
        <v>1140.1600000000001</v>
      </c>
      <c r="K104" s="53">
        <v>600.55999999999995</v>
      </c>
      <c r="L104" s="53">
        <v>1000</v>
      </c>
      <c r="M104" s="53">
        <v>1000</v>
      </c>
      <c r="N104" s="53">
        <v>500</v>
      </c>
      <c r="O104" s="145">
        <v>500</v>
      </c>
      <c r="P104" s="71">
        <v>500</v>
      </c>
      <c r="Q104" s="72">
        <v>500</v>
      </c>
    </row>
    <row r="105" spans="1:17" ht="14.25" customHeight="1" x14ac:dyDescent="0.2">
      <c r="A105" s="51"/>
      <c r="B105" s="59" t="s">
        <v>48</v>
      </c>
      <c r="C105" s="52" t="s">
        <v>130</v>
      </c>
      <c r="D105" s="52" t="s">
        <v>84</v>
      </c>
      <c r="E105" s="52" t="s">
        <v>46</v>
      </c>
      <c r="F105" s="52" t="s">
        <v>84</v>
      </c>
      <c r="G105" s="52" t="s">
        <v>139</v>
      </c>
      <c r="H105" s="52" t="s">
        <v>133</v>
      </c>
      <c r="I105" s="52" t="s">
        <v>141</v>
      </c>
      <c r="J105" s="53">
        <v>0</v>
      </c>
      <c r="K105" s="53">
        <v>0</v>
      </c>
      <c r="L105" s="53">
        <v>80</v>
      </c>
      <c r="M105" s="53">
        <v>80</v>
      </c>
      <c r="N105" s="53">
        <v>0</v>
      </c>
      <c r="O105" s="145">
        <v>80</v>
      </c>
      <c r="P105" s="71">
        <v>80</v>
      </c>
      <c r="Q105" s="72">
        <v>80</v>
      </c>
    </row>
    <row r="106" spans="1:17" ht="14.25" customHeight="1" x14ac:dyDescent="0.2">
      <c r="A106" s="51"/>
      <c r="B106" s="59" t="s">
        <v>48</v>
      </c>
      <c r="C106" s="52" t="s">
        <v>130</v>
      </c>
      <c r="D106" s="52" t="s">
        <v>84</v>
      </c>
      <c r="E106" s="52" t="s">
        <v>46</v>
      </c>
      <c r="F106" s="52" t="s">
        <v>84</v>
      </c>
      <c r="G106" s="52" t="s">
        <v>139</v>
      </c>
      <c r="H106" s="52" t="s">
        <v>336</v>
      </c>
      <c r="I106" s="52" t="s">
        <v>337</v>
      </c>
      <c r="J106" s="53">
        <v>0</v>
      </c>
      <c r="K106" s="53">
        <v>50</v>
      </c>
      <c r="L106" s="53">
        <v>0</v>
      </c>
      <c r="M106" s="53">
        <v>0</v>
      </c>
      <c r="N106" s="53">
        <v>0</v>
      </c>
      <c r="O106" s="145">
        <v>0</v>
      </c>
      <c r="P106" s="71">
        <v>0</v>
      </c>
      <c r="Q106" s="72">
        <v>0</v>
      </c>
    </row>
    <row r="107" spans="1:17" ht="14.25" customHeight="1" x14ac:dyDescent="0.2">
      <c r="A107" s="51" t="s">
        <v>85</v>
      </c>
      <c r="B107" s="131" t="s">
        <v>48</v>
      </c>
      <c r="C107" s="132" t="s">
        <v>130</v>
      </c>
      <c r="D107" s="132" t="s">
        <v>84</v>
      </c>
      <c r="E107" s="132" t="s">
        <v>46</v>
      </c>
      <c r="F107" s="132" t="s">
        <v>84</v>
      </c>
      <c r="G107" s="132"/>
      <c r="H107" s="132"/>
      <c r="I107" s="132" t="s">
        <v>256</v>
      </c>
      <c r="J107" s="134">
        <f t="shared" ref="J107:Q107" si="6">SUM(J70:J106)</f>
        <v>65201.16</v>
      </c>
      <c r="K107" s="134">
        <f t="shared" si="6"/>
        <v>56363.139999999992</v>
      </c>
      <c r="L107" s="134">
        <f t="shared" si="6"/>
        <v>55004</v>
      </c>
      <c r="M107" s="134">
        <f t="shared" si="6"/>
        <v>52811</v>
      </c>
      <c r="N107" s="134">
        <f t="shared" si="6"/>
        <v>48610.8</v>
      </c>
      <c r="O107" s="134">
        <f t="shared" si="6"/>
        <v>53050</v>
      </c>
      <c r="P107" s="134">
        <f t="shared" si="6"/>
        <v>53050</v>
      </c>
      <c r="Q107" s="134">
        <f t="shared" si="6"/>
        <v>53050</v>
      </c>
    </row>
    <row r="108" spans="1:17" ht="14.25" customHeight="1" x14ac:dyDescent="0.2">
      <c r="A108" s="51"/>
      <c r="B108" s="229" t="s">
        <v>285</v>
      </c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1"/>
    </row>
    <row r="109" spans="1:17" ht="14.25" customHeight="1" x14ac:dyDescent="0.2">
      <c r="A109" s="51"/>
      <c r="B109" s="59" t="s">
        <v>48</v>
      </c>
      <c r="C109" s="52" t="s">
        <v>142</v>
      </c>
      <c r="D109" s="52" t="s">
        <v>144</v>
      </c>
      <c r="E109" s="52" t="s">
        <v>111</v>
      </c>
      <c r="F109" s="52"/>
      <c r="G109" s="52" t="s">
        <v>109</v>
      </c>
      <c r="H109" s="52" t="s">
        <v>124</v>
      </c>
      <c r="I109" s="52" t="s">
        <v>125</v>
      </c>
      <c r="J109" s="53">
        <v>1592.4</v>
      </c>
      <c r="K109" s="53">
        <v>2529.6</v>
      </c>
      <c r="L109" s="53">
        <v>2000</v>
      </c>
      <c r="M109" s="53">
        <v>2000</v>
      </c>
      <c r="N109" s="53">
        <v>1540.8</v>
      </c>
      <c r="O109" s="145">
        <v>0</v>
      </c>
      <c r="P109" s="49">
        <v>0</v>
      </c>
      <c r="Q109" s="60">
        <v>0</v>
      </c>
    </row>
    <row r="110" spans="1:17" ht="14.25" customHeight="1" x14ac:dyDescent="0.2">
      <c r="A110" s="51"/>
      <c r="B110" s="131" t="s">
        <v>48</v>
      </c>
      <c r="C110" s="132" t="s">
        <v>142</v>
      </c>
      <c r="D110" s="132" t="s">
        <v>144</v>
      </c>
      <c r="E110" s="132" t="s">
        <v>111</v>
      </c>
      <c r="F110" s="132"/>
      <c r="G110" s="132"/>
      <c r="H110" s="132"/>
      <c r="I110" s="132" t="s">
        <v>256</v>
      </c>
      <c r="J110" s="134">
        <f t="shared" ref="J110:Q110" si="7">SUM(J109:J109)</f>
        <v>1592.4</v>
      </c>
      <c r="K110" s="134">
        <f t="shared" si="7"/>
        <v>2529.6</v>
      </c>
      <c r="L110" s="134">
        <f t="shared" si="7"/>
        <v>2000</v>
      </c>
      <c r="M110" s="134">
        <f t="shared" si="7"/>
        <v>2000</v>
      </c>
      <c r="N110" s="134">
        <f t="shared" si="7"/>
        <v>1540.8</v>
      </c>
      <c r="O110" s="134">
        <f t="shared" si="7"/>
        <v>0</v>
      </c>
      <c r="P110" s="134">
        <f t="shared" si="7"/>
        <v>0</v>
      </c>
      <c r="Q110" s="134">
        <f t="shared" si="7"/>
        <v>0</v>
      </c>
    </row>
    <row r="111" spans="1:17" ht="14.25" customHeight="1" x14ac:dyDescent="0.2">
      <c r="A111" s="51"/>
      <c r="B111" s="229" t="s">
        <v>302</v>
      </c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1"/>
    </row>
    <row r="112" spans="1:17" ht="22.5" customHeight="1" x14ac:dyDescent="0.2">
      <c r="A112" s="51" t="s">
        <v>85</v>
      </c>
      <c r="B112" s="59" t="s">
        <v>48</v>
      </c>
      <c r="C112" s="52" t="s">
        <v>142</v>
      </c>
      <c r="D112" s="52" t="s">
        <v>143</v>
      </c>
      <c r="E112" s="52" t="s">
        <v>111</v>
      </c>
      <c r="F112" s="52"/>
      <c r="G112" s="52" t="s">
        <v>106</v>
      </c>
      <c r="H112" s="52" t="s">
        <v>131</v>
      </c>
      <c r="I112" s="52" t="s">
        <v>132</v>
      </c>
      <c r="J112" s="53">
        <v>49.8</v>
      </c>
      <c r="K112" s="53">
        <v>49.8</v>
      </c>
      <c r="L112" s="53">
        <v>34</v>
      </c>
      <c r="M112" s="53">
        <v>34</v>
      </c>
      <c r="N112" s="53">
        <v>34</v>
      </c>
      <c r="O112" s="145">
        <v>34</v>
      </c>
      <c r="P112" s="49">
        <v>34</v>
      </c>
      <c r="Q112" s="60">
        <v>34</v>
      </c>
    </row>
    <row r="113" spans="1:17" ht="15.75" customHeight="1" x14ac:dyDescent="0.2">
      <c r="A113" s="51"/>
      <c r="B113" s="59" t="s">
        <v>48</v>
      </c>
      <c r="C113" s="52" t="s">
        <v>142</v>
      </c>
      <c r="D113" s="52" t="s">
        <v>143</v>
      </c>
      <c r="E113" s="52" t="s">
        <v>111</v>
      </c>
      <c r="F113" s="52"/>
      <c r="G113" s="52" t="s">
        <v>109</v>
      </c>
      <c r="H113" s="52" t="s">
        <v>124</v>
      </c>
      <c r="I113" s="52" t="s">
        <v>125</v>
      </c>
      <c r="J113" s="53">
        <v>103.2</v>
      </c>
      <c r="K113" s="53">
        <v>0</v>
      </c>
      <c r="L113" s="53">
        <v>0</v>
      </c>
      <c r="M113" s="53">
        <v>200</v>
      </c>
      <c r="N113" s="53">
        <v>200</v>
      </c>
      <c r="O113" s="145">
        <v>500</v>
      </c>
      <c r="P113" s="49">
        <v>500</v>
      </c>
      <c r="Q113" s="60">
        <v>500</v>
      </c>
    </row>
    <row r="114" spans="1:17" ht="15" customHeight="1" x14ac:dyDescent="0.2">
      <c r="A114" s="51"/>
      <c r="B114" s="131" t="s">
        <v>48</v>
      </c>
      <c r="C114" s="132" t="s">
        <v>142</v>
      </c>
      <c r="D114" s="132" t="s">
        <v>143</v>
      </c>
      <c r="E114" s="132" t="s">
        <v>111</v>
      </c>
      <c r="F114" s="132"/>
      <c r="G114" s="132"/>
      <c r="H114" s="132"/>
      <c r="I114" s="132" t="s">
        <v>256</v>
      </c>
      <c r="J114" s="134">
        <f>SUM(J112:J113)</f>
        <v>153</v>
      </c>
      <c r="K114" s="134">
        <f>SUM(K112:K113)</f>
        <v>49.8</v>
      </c>
      <c r="L114" s="134">
        <f t="shared" ref="L114:Q114" si="8">SUM(L112:L113)</f>
        <v>34</v>
      </c>
      <c r="M114" s="134">
        <f t="shared" si="8"/>
        <v>234</v>
      </c>
      <c r="N114" s="134">
        <f t="shared" si="8"/>
        <v>234</v>
      </c>
      <c r="O114" s="134">
        <f t="shared" si="8"/>
        <v>534</v>
      </c>
      <c r="P114" s="134">
        <f t="shared" si="8"/>
        <v>534</v>
      </c>
      <c r="Q114" s="134">
        <f t="shared" si="8"/>
        <v>534</v>
      </c>
    </row>
    <row r="115" spans="1:17" ht="15" customHeight="1" x14ac:dyDescent="0.2">
      <c r="A115" s="51"/>
      <c r="B115" s="226" t="s">
        <v>318</v>
      </c>
      <c r="C115" s="227"/>
      <c r="D115" s="227"/>
      <c r="E115" s="227"/>
      <c r="F115" s="227"/>
      <c r="G115" s="227"/>
      <c r="H115" s="227"/>
      <c r="I115" s="227"/>
      <c r="J115" s="227"/>
      <c r="K115" s="227"/>
      <c r="L115" s="227"/>
      <c r="M115" s="227"/>
      <c r="N115" s="227"/>
      <c r="O115" s="227"/>
      <c r="P115" s="227"/>
      <c r="Q115" s="228"/>
    </row>
    <row r="116" spans="1:17" ht="15" customHeight="1" x14ac:dyDescent="0.2">
      <c r="A116" s="51"/>
      <c r="B116" s="59" t="s">
        <v>233</v>
      </c>
      <c r="C116" s="52" t="s">
        <v>157</v>
      </c>
      <c r="D116" s="52" t="s">
        <v>46</v>
      </c>
      <c r="E116" s="52" t="s">
        <v>111</v>
      </c>
      <c r="F116" s="52"/>
      <c r="G116" s="52" t="s">
        <v>109</v>
      </c>
      <c r="H116" s="52" t="s">
        <v>50</v>
      </c>
      <c r="I116" s="52" t="s">
        <v>154</v>
      </c>
      <c r="J116" s="53">
        <v>147.07</v>
      </c>
      <c r="K116" s="53">
        <v>178.77</v>
      </c>
      <c r="L116" s="53">
        <v>0</v>
      </c>
      <c r="M116" s="53">
        <v>0</v>
      </c>
      <c r="N116" s="53">
        <v>0</v>
      </c>
      <c r="O116" s="145">
        <v>0</v>
      </c>
      <c r="P116" s="49">
        <v>0</v>
      </c>
      <c r="Q116" s="135">
        <v>0</v>
      </c>
    </row>
    <row r="117" spans="1:17" ht="15" customHeight="1" x14ac:dyDescent="0.2">
      <c r="A117" s="51"/>
      <c r="B117" s="131" t="s">
        <v>233</v>
      </c>
      <c r="C117" s="132" t="s">
        <v>159</v>
      </c>
      <c r="D117" s="132" t="s">
        <v>84</v>
      </c>
      <c r="E117" s="132" t="s">
        <v>111</v>
      </c>
      <c r="F117" s="132"/>
      <c r="G117" s="132"/>
      <c r="H117" s="132"/>
      <c r="I117" s="132" t="s">
        <v>256</v>
      </c>
      <c r="J117" s="134">
        <f t="shared" ref="J117:Q117" si="9">SUM(J116:J116)</f>
        <v>147.07</v>
      </c>
      <c r="K117" s="134">
        <f t="shared" si="9"/>
        <v>178.77</v>
      </c>
      <c r="L117" s="134">
        <f t="shared" si="9"/>
        <v>0</v>
      </c>
      <c r="M117" s="134">
        <f t="shared" si="9"/>
        <v>0</v>
      </c>
      <c r="N117" s="134">
        <f t="shared" si="9"/>
        <v>0</v>
      </c>
      <c r="O117" s="134">
        <f t="shared" si="9"/>
        <v>0</v>
      </c>
      <c r="P117" s="134">
        <f t="shared" si="9"/>
        <v>0</v>
      </c>
      <c r="Q117" s="134">
        <f t="shared" si="9"/>
        <v>0</v>
      </c>
    </row>
    <row r="118" spans="1:17" ht="14.25" customHeight="1" x14ac:dyDescent="0.2">
      <c r="A118" s="51"/>
      <c r="B118" s="229" t="s">
        <v>321</v>
      </c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1"/>
    </row>
    <row r="119" spans="1:17" ht="14.25" customHeight="1" x14ac:dyDescent="0.2">
      <c r="A119" s="51"/>
      <c r="B119" s="59" t="s">
        <v>233</v>
      </c>
      <c r="C119" s="52" t="s">
        <v>160</v>
      </c>
      <c r="D119" s="52" t="s">
        <v>46</v>
      </c>
      <c r="E119" s="52" t="s">
        <v>111</v>
      </c>
      <c r="F119" s="105"/>
      <c r="G119" s="109" t="s">
        <v>106</v>
      </c>
      <c r="H119" s="52" t="s">
        <v>107</v>
      </c>
      <c r="I119" s="175" t="s">
        <v>108</v>
      </c>
      <c r="J119" s="49">
        <v>0</v>
      </c>
      <c r="K119" s="49">
        <v>900</v>
      </c>
      <c r="L119" s="49">
        <v>0</v>
      </c>
      <c r="M119" s="49">
        <v>0</v>
      </c>
      <c r="N119" s="49">
        <v>0</v>
      </c>
      <c r="O119" s="143">
        <v>0</v>
      </c>
      <c r="P119" s="69">
        <v>0</v>
      </c>
      <c r="Q119" s="69">
        <v>0</v>
      </c>
    </row>
    <row r="120" spans="1:17" ht="22.5" customHeight="1" x14ac:dyDescent="0.2">
      <c r="A120" s="51"/>
      <c r="B120" s="59" t="s">
        <v>233</v>
      </c>
      <c r="C120" s="52" t="s">
        <v>160</v>
      </c>
      <c r="D120" s="52" t="s">
        <v>46</v>
      </c>
      <c r="E120" s="52" t="s">
        <v>111</v>
      </c>
      <c r="F120" s="105"/>
      <c r="G120" s="109" t="s">
        <v>121</v>
      </c>
      <c r="H120" s="52" t="s">
        <v>107</v>
      </c>
      <c r="I120" s="106" t="s">
        <v>122</v>
      </c>
      <c r="J120" s="49">
        <v>0</v>
      </c>
      <c r="K120" s="49">
        <v>0</v>
      </c>
      <c r="L120" s="49">
        <v>0</v>
      </c>
      <c r="M120" s="49">
        <v>0</v>
      </c>
      <c r="N120" s="49">
        <v>0</v>
      </c>
      <c r="O120" s="143">
        <v>0</v>
      </c>
      <c r="P120" s="69">
        <v>0</v>
      </c>
      <c r="Q120" s="69">
        <v>0</v>
      </c>
    </row>
    <row r="121" spans="1:17" ht="14.25" customHeight="1" x14ac:dyDescent="0.2">
      <c r="A121" s="51"/>
      <c r="B121" s="59" t="s">
        <v>233</v>
      </c>
      <c r="C121" s="52" t="s">
        <v>160</v>
      </c>
      <c r="D121" s="52" t="s">
        <v>46</v>
      </c>
      <c r="E121" s="52" t="s">
        <v>111</v>
      </c>
      <c r="F121" s="52"/>
      <c r="G121" s="52" t="s">
        <v>109</v>
      </c>
      <c r="H121" s="52" t="s">
        <v>70</v>
      </c>
      <c r="I121" s="52" t="s">
        <v>136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145">
        <v>0</v>
      </c>
      <c r="P121" s="70">
        <v>0</v>
      </c>
      <c r="Q121" s="70">
        <v>0</v>
      </c>
    </row>
    <row r="122" spans="1:17" ht="14.25" customHeight="1" x14ac:dyDescent="0.2">
      <c r="A122" s="51"/>
      <c r="B122" s="131" t="s">
        <v>233</v>
      </c>
      <c r="C122" s="132" t="s">
        <v>160</v>
      </c>
      <c r="D122" s="132" t="s">
        <v>46</v>
      </c>
      <c r="E122" s="132" t="s">
        <v>111</v>
      </c>
      <c r="F122" s="132"/>
      <c r="G122" s="132"/>
      <c r="H122" s="132"/>
      <c r="I122" s="132" t="s">
        <v>256</v>
      </c>
      <c r="J122" s="134">
        <f>SUM(J119:J121)</f>
        <v>0</v>
      </c>
      <c r="K122" s="134">
        <f>SUM(K119:K121)</f>
        <v>900</v>
      </c>
      <c r="L122" s="134">
        <v>0</v>
      </c>
      <c r="M122" s="134">
        <f>SUM(M119:M121)</f>
        <v>0</v>
      </c>
      <c r="N122" s="134">
        <f>SUM(N119:N121)</f>
        <v>0</v>
      </c>
      <c r="O122" s="134">
        <f>SUM(O119:O121)</f>
        <v>0</v>
      </c>
      <c r="P122" s="134">
        <f>SUM(P119:P121)</f>
        <v>0</v>
      </c>
      <c r="Q122" s="134">
        <v>0</v>
      </c>
    </row>
    <row r="123" spans="1:17" ht="14.25" customHeight="1" x14ac:dyDescent="0.2">
      <c r="A123" s="51"/>
      <c r="B123" s="229" t="s">
        <v>307</v>
      </c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1"/>
    </row>
    <row r="124" spans="1:17" ht="14.25" customHeight="1" x14ac:dyDescent="0.2">
      <c r="A124" s="51"/>
      <c r="B124" s="59" t="s">
        <v>233</v>
      </c>
      <c r="C124" s="52" t="s">
        <v>162</v>
      </c>
      <c r="D124" s="52" t="s">
        <v>144</v>
      </c>
      <c r="E124" s="52" t="s">
        <v>111</v>
      </c>
      <c r="F124" s="105"/>
      <c r="G124" s="109" t="s">
        <v>106</v>
      </c>
      <c r="H124" s="52" t="s">
        <v>107</v>
      </c>
      <c r="I124" s="106" t="s">
        <v>108</v>
      </c>
      <c r="J124" s="49">
        <v>600</v>
      </c>
      <c r="K124" s="49">
        <v>0</v>
      </c>
      <c r="L124" s="49">
        <v>0</v>
      </c>
      <c r="M124" s="49">
        <v>0</v>
      </c>
      <c r="N124" s="49">
        <v>0</v>
      </c>
      <c r="O124" s="143">
        <v>0</v>
      </c>
      <c r="P124" s="69">
        <v>0</v>
      </c>
      <c r="Q124" s="69">
        <v>0</v>
      </c>
    </row>
    <row r="125" spans="1:17" ht="14.25" customHeight="1" x14ac:dyDescent="0.2">
      <c r="A125" s="51"/>
      <c r="B125" s="131" t="s">
        <v>233</v>
      </c>
      <c r="C125" s="132" t="s">
        <v>160</v>
      </c>
      <c r="D125" s="132" t="s">
        <v>46</v>
      </c>
      <c r="E125" s="132" t="s">
        <v>111</v>
      </c>
      <c r="F125" s="132"/>
      <c r="G125" s="132"/>
      <c r="H125" s="132"/>
      <c r="I125" s="132" t="s">
        <v>256</v>
      </c>
      <c r="J125" s="134">
        <f>SUM(J124:J124)</f>
        <v>600</v>
      </c>
      <c r="K125" s="134">
        <f>SUM(K124:K124)</f>
        <v>0</v>
      </c>
      <c r="L125" s="134">
        <v>0</v>
      </c>
      <c r="M125" s="134">
        <f>SUM(M124:M124)</f>
        <v>0</v>
      </c>
      <c r="N125" s="134">
        <f>SUM(N124:N124)</f>
        <v>0</v>
      </c>
      <c r="O125" s="134">
        <f>SUM(O124:O124)</f>
        <v>0</v>
      </c>
      <c r="P125" s="134">
        <f>SUM(P124:P124)</f>
        <v>0</v>
      </c>
      <c r="Q125" s="134">
        <v>0</v>
      </c>
    </row>
    <row r="126" spans="1:17" ht="14.25" customHeight="1" x14ac:dyDescent="0.2">
      <c r="A126" s="51"/>
      <c r="B126" s="229" t="s">
        <v>263</v>
      </c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1"/>
    </row>
    <row r="127" spans="1:17" ht="22.5" customHeight="1" x14ac:dyDescent="0.2">
      <c r="A127" s="51" t="s">
        <v>85</v>
      </c>
      <c r="B127" s="59" t="s">
        <v>242</v>
      </c>
      <c r="C127" s="52" t="s">
        <v>145</v>
      </c>
      <c r="D127" s="52" t="s">
        <v>84</v>
      </c>
      <c r="E127" s="52" t="s">
        <v>46</v>
      </c>
      <c r="F127" s="52" t="s">
        <v>112</v>
      </c>
      <c r="G127" s="52" t="s">
        <v>88</v>
      </c>
      <c r="H127" s="52" t="s">
        <v>52</v>
      </c>
      <c r="I127" s="52" t="s">
        <v>89</v>
      </c>
      <c r="J127" s="142">
        <v>1237.6099999999999</v>
      </c>
      <c r="K127" s="142">
        <v>0</v>
      </c>
      <c r="L127" s="53">
        <v>0</v>
      </c>
      <c r="M127" s="53">
        <v>0</v>
      </c>
      <c r="N127" s="53">
        <v>0</v>
      </c>
      <c r="O127" s="145">
        <v>0</v>
      </c>
      <c r="P127" s="49">
        <v>0</v>
      </c>
      <c r="Q127" s="49">
        <v>0</v>
      </c>
    </row>
    <row r="128" spans="1:17" ht="14.25" customHeight="1" x14ac:dyDescent="0.2">
      <c r="A128" s="51"/>
      <c r="B128" s="59" t="s">
        <v>242</v>
      </c>
      <c r="C128" s="52" t="s">
        <v>145</v>
      </c>
      <c r="D128" s="52" t="s">
        <v>84</v>
      </c>
      <c r="E128" s="52" t="s">
        <v>46</v>
      </c>
      <c r="F128" s="52"/>
      <c r="G128" s="52" t="s">
        <v>90</v>
      </c>
      <c r="H128" s="52"/>
      <c r="I128" s="52" t="s">
        <v>91</v>
      </c>
      <c r="J128" s="69">
        <v>198.44</v>
      </c>
      <c r="K128" s="69">
        <v>0</v>
      </c>
      <c r="L128" s="53">
        <v>0</v>
      </c>
      <c r="M128" s="53">
        <v>0</v>
      </c>
      <c r="N128" s="53">
        <v>0</v>
      </c>
      <c r="O128" s="145">
        <v>0</v>
      </c>
      <c r="P128" s="49">
        <v>0</v>
      </c>
      <c r="Q128" s="49">
        <v>0</v>
      </c>
    </row>
    <row r="129" spans="1:17" ht="14.25" customHeight="1" x14ac:dyDescent="0.2">
      <c r="A129" s="51"/>
      <c r="B129" s="59" t="s">
        <v>242</v>
      </c>
      <c r="C129" s="52" t="s">
        <v>145</v>
      </c>
      <c r="D129" s="52" t="s">
        <v>84</v>
      </c>
      <c r="E129" s="52" t="s">
        <v>46</v>
      </c>
      <c r="F129" s="52"/>
      <c r="G129" s="52" t="s">
        <v>113</v>
      </c>
      <c r="H129" s="52"/>
      <c r="I129" s="52" t="s">
        <v>114</v>
      </c>
      <c r="J129" s="69">
        <v>123.76</v>
      </c>
      <c r="K129" s="69">
        <v>0</v>
      </c>
      <c r="L129" s="53">
        <v>0</v>
      </c>
      <c r="M129" s="53">
        <v>0</v>
      </c>
      <c r="N129" s="53">
        <v>0</v>
      </c>
      <c r="O129" s="145">
        <v>0</v>
      </c>
      <c r="P129" s="49">
        <v>0</v>
      </c>
      <c r="Q129" s="49">
        <v>0</v>
      </c>
    </row>
    <row r="130" spans="1:17" ht="14.25" customHeight="1" x14ac:dyDescent="0.2">
      <c r="A130" s="51" t="s">
        <v>85</v>
      </c>
      <c r="B130" s="59" t="s">
        <v>242</v>
      </c>
      <c r="C130" s="52" t="s">
        <v>145</v>
      </c>
      <c r="D130" s="52" t="s">
        <v>84</v>
      </c>
      <c r="E130" s="52" t="s">
        <v>46</v>
      </c>
      <c r="F130" s="52" t="s">
        <v>112</v>
      </c>
      <c r="G130" s="52" t="s">
        <v>92</v>
      </c>
      <c r="H130" s="52" t="s">
        <v>50</v>
      </c>
      <c r="I130" s="52" t="s">
        <v>93</v>
      </c>
      <c r="J130" s="69">
        <v>45.04</v>
      </c>
      <c r="K130" s="69">
        <v>0</v>
      </c>
      <c r="L130" s="53">
        <v>0</v>
      </c>
      <c r="M130" s="53">
        <v>0</v>
      </c>
      <c r="N130" s="53">
        <v>0</v>
      </c>
      <c r="O130" s="145">
        <v>0</v>
      </c>
      <c r="P130" s="49">
        <v>0</v>
      </c>
      <c r="Q130" s="49">
        <v>0</v>
      </c>
    </row>
    <row r="131" spans="1:17" ht="14.25" customHeight="1" x14ac:dyDescent="0.2">
      <c r="A131" s="51" t="s">
        <v>85</v>
      </c>
      <c r="B131" s="59" t="s">
        <v>242</v>
      </c>
      <c r="C131" s="52" t="s">
        <v>145</v>
      </c>
      <c r="D131" s="52" t="s">
        <v>84</v>
      </c>
      <c r="E131" s="52" t="s">
        <v>46</v>
      </c>
      <c r="F131" s="52" t="s">
        <v>112</v>
      </c>
      <c r="G131" s="52" t="s">
        <v>92</v>
      </c>
      <c r="H131" s="52" t="s">
        <v>61</v>
      </c>
      <c r="I131" s="52" t="s">
        <v>94</v>
      </c>
      <c r="J131" s="69">
        <v>451.08</v>
      </c>
      <c r="K131" s="69">
        <v>0</v>
      </c>
      <c r="L131" s="53">
        <v>0</v>
      </c>
      <c r="M131" s="53">
        <v>0</v>
      </c>
      <c r="N131" s="53">
        <v>0</v>
      </c>
      <c r="O131" s="145">
        <v>0</v>
      </c>
      <c r="P131" s="49">
        <v>0</v>
      </c>
      <c r="Q131" s="49">
        <v>0</v>
      </c>
    </row>
    <row r="132" spans="1:17" ht="14.25" customHeight="1" x14ac:dyDescent="0.2">
      <c r="A132" s="51" t="s">
        <v>85</v>
      </c>
      <c r="B132" s="59" t="s">
        <v>242</v>
      </c>
      <c r="C132" s="52" t="s">
        <v>145</v>
      </c>
      <c r="D132" s="52" t="s">
        <v>84</v>
      </c>
      <c r="E132" s="52" t="s">
        <v>46</v>
      </c>
      <c r="F132" s="52" t="s">
        <v>112</v>
      </c>
      <c r="G132" s="52" t="s">
        <v>92</v>
      </c>
      <c r="H132" s="52" t="s">
        <v>57</v>
      </c>
      <c r="I132" s="52" t="s">
        <v>95</v>
      </c>
      <c r="J132" s="69">
        <v>25.76</v>
      </c>
      <c r="K132" s="69">
        <v>0</v>
      </c>
      <c r="L132" s="53">
        <v>0</v>
      </c>
      <c r="M132" s="53">
        <v>0</v>
      </c>
      <c r="N132" s="53">
        <v>0</v>
      </c>
      <c r="O132" s="145">
        <v>0</v>
      </c>
      <c r="P132" s="49">
        <v>0</v>
      </c>
      <c r="Q132" s="49">
        <v>0</v>
      </c>
    </row>
    <row r="133" spans="1:17" ht="14.25" customHeight="1" x14ac:dyDescent="0.2">
      <c r="A133" s="51" t="s">
        <v>85</v>
      </c>
      <c r="B133" s="59" t="s">
        <v>242</v>
      </c>
      <c r="C133" s="52" t="s">
        <v>145</v>
      </c>
      <c r="D133" s="52" t="s">
        <v>84</v>
      </c>
      <c r="E133" s="52" t="s">
        <v>46</v>
      </c>
      <c r="F133" s="52" t="s">
        <v>112</v>
      </c>
      <c r="G133" s="52" t="s">
        <v>92</v>
      </c>
      <c r="H133" s="52" t="s">
        <v>70</v>
      </c>
      <c r="I133" s="52" t="s">
        <v>96</v>
      </c>
      <c r="J133" s="69">
        <v>96.63</v>
      </c>
      <c r="K133" s="69">
        <v>0</v>
      </c>
      <c r="L133" s="53">
        <v>0</v>
      </c>
      <c r="M133" s="53">
        <v>0</v>
      </c>
      <c r="N133" s="53">
        <v>0</v>
      </c>
      <c r="O133" s="145">
        <v>0</v>
      </c>
      <c r="P133" s="49">
        <v>0</v>
      </c>
      <c r="Q133" s="49">
        <v>0</v>
      </c>
    </row>
    <row r="134" spans="1:17" ht="22.5" customHeight="1" x14ac:dyDescent="0.2">
      <c r="A134" s="51" t="s">
        <v>85</v>
      </c>
      <c r="B134" s="59" t="s">
        <v>242</v>
      </c>
      <c r="C134" s="52" t="s">
        <v>145</v>
      </c>
      <c r="D134" s="52" t="s">
        <v>84</v>
      </c>
      <c r="E134" s="52" t="s">
        <v>46</v>
      </c>
      <c r="F134" s="52" t="s">
        <v>112</v>
      </c>
      <c r="G134" s="52" t="s">
        <v>92</v>
      </c>
      <c r="H134" s="52" t="s">
        <v>97</v>
      </c>
      <c r="I134" s="52" t="s">
        <v>98</v>
      </c>
      <c r="J134" s="69">
        <v>32.229999999999997</v>
      </c>
      <c r="K134" s="69">
        <v>0</v>
      </c>
      <c r="L134" s="53">
        <v>0</v>
      </c>
      <c r="M134" s="53">
        <v>0</v>
      </c>
      <c r="N134" s="53">
        <v>0</v>
      </c>
      <c r="O134" s="145">
        <v>0</v>
      </c>
      <c r="P134" s="49">
        <v>0</v>
      </c>
      <c r="Q134" s="49">
        <v>0</v>
      </c>
    </row>
    <row r="135" spans="1:17" ht="22.5" customHeight="1" x14ac:dyDescent="0.2">
      <c r="A135" s="51" t="s">
        <v>85</v>
      </c>
      <c r="B135" s="59" t="s">
        <v>242</v>
      </c>
      <c r="C135" s="52" t="s">
        <v>145</v>
      </c>
      <c r="D135" s="52" t="s">
        <v>84</v>
      </c>
      <c r="E135" s="52" t="s">
        <v>46</v>
      </c>
      <c r="F135" s="52" t="s">
        <v>112</v>
      </c>
      <c r="G135" s="52" t="s">
        <v>92</v>
      </c>
      <c r="H135" s="52" t="s">
        <v>99</v>
      </c>
      <c r="I135" s="52" t="s">
        <v>100</v>
      </c>
      <c r="J135" s="69">
        <v>153.09</v>
      </c>
      <c r="K135" s="69">
        <v>0</v>
      </c>
      <c r="L135" s="53">
        <v>0</v>
      </c>
      <c r="M135" s="53">
        <v>0</v>
      </c>
      <c r="N135" s="53">
        <v>0</v>
      </c>
      <c r="O135" s="145">
        <v>0</v>
      </c>
      <c r="P135" s="49">
        <v>0</v>
      </c>
      <c r="Q135" s="49">
        <v>0</v>
      </c>
    </row>
    <row r="136" spans="1:17" ht="14.25" customHeight="1" x14ac:dyDescent="0.2">
      <c r="A136" s="51" t="s">
        <v>85</v>
      </c>
      <c r="B136" s="59" t="s">
        <v>242</v>
      </c>
      <c r="C136" s="52" t="s">
        <v>145</v>
      </c>
      <c r="D136" s="52" t="s">
        <v>84</v>
      </c>
      <c r="E136" s="52" t="s">
        <v>46</v>
      </c>
      <c r="F136" s="52" t="s">
        <v>112</v>
      </c>
      <c r="G136" s="52" t="s">
        <v>106</v>
      </c>
      <c r="H136" s="52" t="s">
        <v>107</v>
      </c>
      <c r="I136" s="52" t="s">
        <v>108</v>
      </c>
      <c r="J136" s="69">
        <v>53.31</v>
      </c>
      <c r="K136" s="69">
        <v>94.82</v>
      </c>
      <c r="L136" s="53">
        <v>0</v>
      </c>
      <c r="M136" s="53">
        <v>0</v>
      </c>
      <c r="N136" s="53">
        <v>0</v>
      </c>
      <c r="O136" s="145">
        <v>0</v>
      </c>
      <c r="P136" s="49">
        <v>0</v>
      </c>
      <c r="Q136" s="49">
        <v>0</v>
      </c>
    </row>
    <row r="137" spans="1:17" ht="14.25" customHeight="1" x14ac:dyDescent="0.2">
      <c r="A137" s="51"/>
      <c r="B137" s="59" t="s">
        <v>242</v>
      </c>
      <c r="C137" s="52" t="s">
        <v>145</v>
      </c>
      <c r="D137" s="52" t="s">
        <v>84</v>
      </c>
      <c r="E137" s="52" t="s">
        <v>46</v>
      </c>
      <c r="F137" s="52" t="s">
        <v>112</v>
      </c>
      <c r="G137" s="52" t="s">
        <v>106</v>
      </c>
      <c r="H137" s="52" t="s">
        <v>146</v>
      </c>
      <c r="I137" s="52" t="s">
        <v>147</v>
      </c>
      <c r="J137" s="69">
        <v>121.97</v>
      </c>
      <c r="K137" s="69">
        <v>61.47</v>
      </c>
      <c r="L137" s="53">
        <v>0</v>
      </c>
      <c r="M137" s="53">
        <v>0</v>
      </c>
      <c r="N137" s="53">
        <v>0</v>
      </c>
      <c r="O137" s="145">
        <v>0</v>
      </c>
      <c r="P137" s="49">
        <v>0</v>
      </c>
      <c r="Q137" s="49">
        <v>0</v>
      </c>
    </row>
    <row r="138" spans="1:17" ht="14.25" customHeight="1" x14ac:dyDescent="0.2">
      <c r="A138" s="51"/>
      <c r="B138" s="59" t="s">
        <v>242</v>
      </c>
      <c r="C138" s="52" t="s">
        <v>145</v>
      </c>
      <c r="D138" s="52" t="s">
        <v>84</v>
      </c>
      <c r="E138" s="52" t="s">
        <v>46</v>
      </c>
      <c r="F138" s="52" t="s">
        <v>112</v>
      </c>
      <c r="G138" s="52" t="s">
        <v>109</v>
      </c>
      <c r="H138" s="52" t="s">
        <v>70</v>
      </c>
      <c r="I138" s="52" t="s">
        <v>136</v>
      </c>
      <c r="J138" s="69">
        <v>90.46</v>
      </c>
      <c r="K138" s="69">
        <v>0</v>
      </c>
      <c r="L138" s="53">
        <v>0</v>
      </c>
      <c r="M138" s="53">
        <v>0</v>
      </c>
      <c r="N138" s="53">
        <v>0</v>
      </c>
      <c r="O138" s="145">
        <v>0</v>
      </c>
      <c r="P138" s="49">
        <v>0</v>
      </c>
      <c r="Q138" s="49">
        <v>0</v>
      </c>
    </row>
    <row r="139" spans="1:17" ht="14.25" customHeight="1" x14ac:dyDescent="0.2">
      <c r="A139" s="51" t="s">
        <v>85</v>
      </c>
      <c r="B139" s="59" t="s">
        <v>242</v>
      </c>
      <c r="C139" s="52" t="s">
        <v>145</v>
      </c>
      <c r="D139" s="52" t="s">
        <v>84</v>
      </c>
      <c r="E139" s="52" t="s">
        <v>46</v>
      </c>
      <c r="F139" s="52" t="s">
        <v>112</v>
      </c>
      <c r="G139" s="52" t="s">
        <v>109</v>
      </c>
      <c r="H139" s="52" t="s">
        <v>133</v>
      </c>
      <c r="I139" s="52" t="s">
        <v>137</v>
      </c>
      <c r="J139" s="69">
        <v>5.64</v>
      </c>
      <c r="K139" s="69">
        <v>0</v>
      </c>
      <c r="L139" s="53">
        <v>0</v>
      </c>
      <c r="M139" s="53">
        <v>0</v>
      </c>
      <c r="N139" s="53">
        <v>0</v>
      </c>
      <c r="O139" s="145">
        <v>0</v>
      </c>
      <c r="P139" s="49">
        <v>0</v>
      </c>
      <c r="Q139" s="49">
        <v>0</v>
      </c>
    </row>
    <row r="140" spans="1:17" ht="14.25" customHeight="1" x14ac:dyDescent="0.2">
      <c r="A140" s="51" t="s">
        <v>85</v>
      </c>
      <c r="B140" s="131" t="s">
        <v>242</v>
      </c>
      <c r="C140" s="132" t="s">
        <v>145</v>
      </c>
      <c r="D140" s="132" t="s">
        <v>84</v>
      </c>
      <c r="E140" s="132" t="s">
        <v>46</v>
      </c>
      <c r="F140" s="132" t="s">
        <v>112</v>
      </c>
      <c r="G140" s="132"/>
      <c r="H140" s="132"/>
      <c r="I140" s="132" t="s">
        <v>256</v>
      </c>
      <c r="J140" s="134">
        <f>SUM(J127:J139)</f>
        <v>2635.02</v>
      </c>
      <c r="K140" s="134">
        <f>SUM(K127:K139)</f>
        <v>156.29</v>
      </c>
      <c r="L140" s="134">
        <f t="shared" ref="L140:Q140" si="10">SUM(L127:L139)</f>
        <v>0</v>
      </c>
      <c r="M140" s="134">
        <f t="shared" si="10"/>
        <v>0</v>
      </c>
      <c r="N140" s="134">
        <f t="shared" si="10"/>
        <v>0</v>
      </c>
      <c r="O140" s="134">
        <f t="shared" si="10"/>
        <v>0</v>
      </c>
      <c r="P140" s="134">
        <f t="shared" si="10"/>
        <v>0</v>
      </c>
      <c r="Q140" s="134">
        <f t="shared" si="10"/>
        <v>0</v>
      </c>
    </row>
    <row r="141" spans="1:17" ht="14.25" customHeight="1" x14ac:dyDescent="0.2">
      <c r="A141" s="51"/>
      <c r="B141" s="229" t="s">
        <v>263</v>
      </c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1"/>
    </row>
    <row r="142" spans="1:17" ht="22.5" customHeight="1" x14ac:dyDescent="0.2">
      <c r="A142" s="51" t="s">
        <v>85</v>
      </c>
      <c r="B142" s="59" t="s">
        <v>243</v>
      </c>
      <c r="C142" s="52" t="s">
        <v>145</v>
      </c>
      <c r="D142" s="52" t="s">
        <v>84</v>
      </c>
      <c r="E142" s="52" t="s">
        <v>46</v>
      </c>
      <c r="F142" s="52" t="s">
        <v>112</v>
      </c>
      <c r="G142" s="52" t="s">
        <v>88</v>
      </c>
      <c r="H142" s="52" t="s">
        <v>52</v>
      </c>
      <c r="I142" s="52" t="s">
        <v>89</v>
      </c>
      <c r="J142" s="53">
        <v>218.39</v>
      </c>
      <c r="K142" s="53">
        <v>0</v>
      </c>
      <c r="L142" s="157">
        <v>0</v>
      </c>
      <c r="M142" s="53">
        <v>0</v>
      </c>
      <c r="N142" s="53">
        <v>0</v>
      </c>
      <c r="O142" s="147">
        <v>0</v>
      </c>
      <c r="P142" s="49">
        <v>0</v>
      </c>
      <c r="Q142" s="49">
        <v>0</v>
      </c>
    </row>
    <row r="143" spans="1:17" ht="14.25" customHeight="1" x14ac:dyDescent="0.2">
      <c r="A143" s="51"/>
      <c r="B143" s="59" t="s">
        <v>243</v>
      </c>
      <c r="C143" s="52" t="s">
        <v>145</v>
      </c>
      <c r="D143" s="52" t="s">
        <v>84</v>
      </c>
      <c r="E143" s="52" t="s">
        <v>46</v>
      </c>
      <c r="F143" s="52"/>
      <c r="G143" s="52" t="s">
        <v>90</v>
      </c>
      <c r="H143" s="52"/>
      <c r="I143" s="52" t="s">
        <v>91</v>
      </c>
      <c r="J143" s="53">
        <v>35.03</v>
      </c>
      <c r="K143" s="53">
        <v>0</v>
      </c>
      <c r="L143" s="157">
        <v>0</v>
      </c>
      <c r="M143" s="53">
        <v>0</v>
      </c>
      <c r="N143" s="53">
        <v>0</v>
      </c>
      <c r="O143" s="147">
        <v>0</v>
      </c>
      <c r="P143" s="49">
        <v>0</v>
      </c>
      <c r="Q143" s="49">
        <v>0</v>
      </c>
    </row>
    <row r="144" spans="1:17" ht="14.25" customHeight="1" x14ac:dyDescent="0.2">
      <c r="A144" s="51"/>
      <c r="B144" s="59" t="s">
        <v>243</v>
      </c>
      <c r="C144" s="52" t="s">
        <v>145</v>
      </c>
      <c r="D144" s="52" t="s">
        <v>84</v>
      </c>
      <c r="E144" s="52" t="s">
        <v>46</v>
      </c>
      <c r="F144" s="52"/>
      <c r="G144" s="52" t="s">
        <v>113</v>
      </c>
      <c r="H144" s="52"/>
      <c r="I144" s="52" t="s">
        <v>114</v>
      </c>
      <c r="J144" s="53">
        <v>21.84</v>
      </c>
      <c r="K144" s="53">
        <v>0</v>
      </c>
      <c r="L144" s="157">
        <v>0</v>
      </c>
      <c r="M144" s="53">
        <v>0</v>
      </c>
      <c r="N144" s="53">
        <v>0</v>
      </c>
      <c r="O144" s="147">
        <v>0</v>
      </c>
      <c r="P144" s="49">
        <v>0</v>
      </c>
      <c r="Q144" s="49">
        <v>0</v>
      </c>
    </row>
    <row r="145" spans="1:17" ht="14.25" customHeight="1" x14ac:dyDescent="0.2">
      <c r="A145" s="51" t="s">
        <v>85</v>
      </c>
      <c r="B145" s="59" t="s">
        <v>243</v>
      </c>
      <c r="C145" s="52" t="s">
        <v>145</v>
      </c>
      <c r="D145" s="52" t="s">
        <v>84</v>
      </c>
      <c r="E145" s="52" t="s">
        <v>46</v>
      </c>
      <c r="F145" s="52" t="s">
        <v>112</v>
      </c>
      <c r="G145" s="52" t="s">
        <v>92</v>
      </c>
      <c r="H145" s="52" t="s">
        <v>50</v>
      </c>
      <c r="I145" s="52" t="s">
        <v>93</v>
      </c>
      <c r="J145" s="53">
        <v>8.01</v>
      </c>
      <c r="K145" s="53">
        <v>0</v>
      </c>
      <c r="L145" s="157">
        <v>0</v>
      </c>
      <c r="M145" s="53">
        <v>0</v>
      </c>
      <c r="N145" s="53">
        <v>0</v>
      </c>
      <c r="O145" s="147">
        <v>0</v>
      </c>
      <c r="P145" s="49">
        <v>0</v>
      </c>
      <c r="Q145" s="49">
        <v>0</v>
      </c>
    </row>
    <row r="146" spans="1:17" ht="14.25" customHeight="1" x14ac:dyDescent="0.2">
      <c r="A146" s="51" t="s">
        <v>85</v>
      </c>
      <c r="B146" s="59" t="s">
        <v>243</v>
      </c>
      <c r="C146" s="52" t="s">
        <v>145</v>
      </c>
      <c r="D146" s="52" t="s">
        <v>84</v>
      </c>
      <c r="E146" s="52" t="s">
        <v>46</v>
      </c>
      <c r="F146" s="52" t="s">
        <v>112</v>
      </c>
      <c r="G146" s="52" t="s">
        <v>92</v>
      </c>
      <c r="H146" s="52" t="s">
        <v>61</v>
      </c>
      <c r="I146" s="52" t="s">
        <v>94</v>
      </c>
      <c r="J146" s="53">
        <v>79.62</v>
      </c>
      <c r="K146" s="53">
        <v>0</v>
      </c>
      <c r="L146" s="157">
        <v>0</v>
      </c>
      <c r="M146" s="53">
        <v>0</v>
      </c>
      <c r="N146" s="53">
        <v>0</v>
      </c>
      <c r="O146" s="147">
        <v>0</v>
      </c>
      <c r="P146" s="49">
        <v>0</v>
      </c>
      <c r="Q146" s="49">
        <v>0</v>
      </c>
    </row>
    <row r="147" spans="1:17" ht="14.25" customHeight="1" x14ac:dyDescent="0.2">
      <c r="A147" s="51" t="s">
        <v>85</v>
      </c>
      <c r="B147" s="59" t="s">
        <v>243</v>
      </c>
      <c r="C147" s="52" t="s">
        <v>145</v>
      </c>
      <c r="D147" s="52" t="s">
        <v>84</v>
      </c>
      <c r="E147" s="52" t="s">
        <v>46</v>
      </c>
      <c r="F147" s="52" t="s">
        <v>112</v>
      </c>
      <c r="G147" s="52" t="s">
        <v>92</v>
      </c>
      <c r="H147" s="52" t="s">
        <v>57</v>
      </c>
      <c r="I147" s="52" t="s">
        <v>95</v>
      </c>
      <c r="J147" s="53">
        <v>4.53</v>
      </c>
      <c r="K147" s="53">
        <v>0</v>
      </c>
      <c r="L147" s="157">
        <v>0</v>
      </c>
      <c r="M147" s="53">
        <v>0</v>
      </c>
      <c r="N147" s="53">
        <v>0</v>
      </c>
      <c r="O147" s="147">
        <v>0</v>
      </c>
      <c r="P147" s="49">
        <v>0</v>
      </c>
      <c r="Q147" s="49">
        <v>0</v>
      </c>
    </row>
    <row r="148" spans="1:17" ht="14.25" customHeight="1" x14ac:dyDescent="0.2">
      <c r="A148" s="51" t="s">
        <v>85</v>
      </c>
      <c r="B148" s="59" t="s">
        <v>243</v>
      </c>
      <c r="C148" s="52" t="s">
        <v>145</v>
      </c>
      <c r="D148" s="52" t="s">
        <v>84</v>
      </c>
      <c r="E148" s="52" t="s">
        <v>46</v>
      </c>
      <c r="F148" s="52" t="s">
        <v>112</v>
      </c>
      <c r="G148" s="52" t="s">
        <v>92</v>
      </c>
      <c r="H148" s="52" t="s">
        <v>70</v>
      </c>
      <c r="I148" s="52" t="s">
        <v>96</v>
      </c>
      <c r="J148" s="53">
        <v>17.09</v>
      </c>
      <c r="K148" s="53">
        <v>0</v>
      </c>
      <c r="L148" s="157">
        <v>0</v>
      </c>
      <c r="M148" s="53">
        <v>0</v>
      </c>
      <c r="N148" s="53">
        <v>0</v>
      </c>
      <c r="O148" s="147">
        <v>0</v>
      </c>
      <c r="P148" s="49">
        <v>0</v>
      </c>
      <c r="Q148" s="49">
        <v>0</v>
      </c>
    </row>
    <row r="149" spans="1:17" ht="22.5" customHeight="1" x14ac:dyDescent="0.2">
      <c r="A149" s="51" t="s">
        <v>85</v>
      </c>
      <c r="B149" s="59" t="s">
        <v>243</v>
      </c>
      <c r="C149" s="52" t="s">
        <v>145</v>
      </c>
      <c r="D149" s="52" t="s">
        <v>84</v>
      </c>
      <c r="E149" s="52" t="s">
        <v>46</v>
      </c>
      <c r="F149" s="52" t="s">
        <v>112</v>
      </c>
      <c r="G149" s="52" t="s">
        <v>92</v>
      </c>
      <c r="H149" s="52" t="s">
        <v>97</v>
      </c>
      <c r="I149" s="52" t="s">
        <v>98</v>
      </c>
      <c r="J149" s="53">
        <v>5.67</v>
      </c>
      <c r="K149" s="53">
        <v>0</v>
      </c>
      <c r="L149" s="157">
        <v>0</v>
      </c>
      <c r="M149" s="53">
        <v>0</v>
      </c>
      <c r="N149" s="53">
        <v>0</v>
      </c>
      <c r="O149" s="147">
        <v>0</v>
      </c>
      <c r="P149" s="49">
        <v>0</v>
      </c>
      <c r="Q149" s="49">
        <v>0</v>
      </c>
    </row>
    <row r="150" spans="1:17" ht="22.5" customHeight="1" x14ac:dyDescent="0.2">
      <c r="A150" s="51" t="s">
        <v>85</v>
      </c>
      <c r="B150" s="59" t="s">
        <v>243</v>
      </c>
      <c r="C150" s="52" t="s">
        <v>145</v>
      </c>
      <c r="D150" s="52" t="s">
        <v>84</v>
      </c>
      <c r="E150" s="52" t="s">
        <v>46</v>
      </c>
      <c r="F150" s="52" t="s">
        <v>112</v>
      </c>
      <c r="G150" s="52" t="s">
        <v>92</v>
      </c>
      <c r="H150" s="52" t="s">
        <v>99</v>
      </c>
      <c r="I150" s="52" t="s">
        <v>100</v>
      </c>
      <c r="J150" s="53">
        <v>26.97</v>
      </c>
      <c r="K150" s="53">
        <v>0</v>
      </c>
      <c r="L150" s="157">
        <v>0</v>
      </c>
      <c r="M150" s="53">
        <v>0</v>
      </c>
      <c r="N150" s="53">
        <v>0</v>
      </c>
      <c r="O150" s="147">
        <v>0</v>
      </c>
      <c r="P150" s="49">
        <v>0</v>
      </c>
      <c r="Q150" s="49">
        <v>0</v>
      </c>
    </row>
    <row r="151" spans="1:17" ht="14.25" customHeight="1" x14ac:dyDescent="0.2">
      <c r="A151" s="51" t="s">
        <v>85</v>
      </c>
      <c r="B151" s="59" t="s">
        <v>243</v>
      </c>
      <c r="C151" s="52" t="s">
        <v>145</v>
      </c>
      <c r="D151" s="52" t="s">
        <v>84</v>
      </c>
      <c r="E151" s="52" t="s">
        <v>46</v>
      </c>
      <c r="F151" s="52" t="s">
        <v>112</v>
      </c>
      <c r="G151" s="52" t="s">
        <v>106</v>
      </c>
      <c r="H151" s="52" t="s">
        <v>107</v>
      </c>
      <c r="I151" s="52" t="s">
        <v>108</v>
      </c>
      <c r="J151" s="53">
        <v>6.36</v>
      </c>
      <c r="K151" s="53">
        <v>16.72</v>
      </c>
      <c r="L151" s="157">
        <v>0</v>
      </c>
      <c r="M151" s="53">
        <v>0</v>
      </c>
      <c r="N151" s="53">
        <v>0</v>
      </c>
      <c r="O151" s="147">
        <v>0</v>
      </c>
      <c r="P151" s="49">
        <v>0</v>
      </c>
      <c r="Q151" s="49">
        <v>0</v>
      </c>
    </row>
    <row r="152" spans="1:17" ht="14.25" customHeight="1" x14ac:dyDescent="0.2">
      <c r="A152" s="51"/>
      <c r="B152" s="59" t="s">
        <v>243</v>
      </c>
      <c r="C152" s="52" t="s">
        <v>145</v>
      </c>
      <c r="D152" s="52" t="s">
        <v>84</v>
      </c>
      <c r="E152" s="52" t="s">
        <v>46</v>
      </c>
      <c r="F152" s="52" t="s">
        <v>112</v>
      </c>
      <c r="G152" s="52" t="s">
        <v>106</v>
      </c>
      <c r="H152" s="52" t="s">
        <v>146</v>
      </c>
      <c r="I152" s="52" t="s">
        <v>147</v>
      </c>
      <c r="J152" s="53">
        <v>24.56</v>
      </c>
      <c r="K152" s="53">
        <v>10.85</v>
      </c>
      <c r="L152" s="157">
        <v>0</v>
      </c>
      <c r="M152" s="53">
        <v>0</v>
      </c>
      <c r="N152" s="53">
        <v>0</v>
      </c>
      <c r="O152" s="147">
        <v>0</v>
      </c>
      <c r="P152" s="49">
        <v>0</v>
      </c>
      <c r="Q152" s="49">
        <v>0</v>
      </c>
    </row>
    <row r="153" spans="1:17" ht="14.25" customHeight="1" x14ac:dyDescent="0.2">
      <c r="A153" s="51"/>
      <c r="B153" s="59" t="s">
        <v>243</v>
      </c>
      <c r="C153" s="52" t="s">
        <v>145</v>
      </c>
      <c r="D153" s="52" t="s">
        <v>84</v>
      </c>
      <c r="E153" s="52" t="s">
        <v>46</v>
      </c>
      <c r="F153" s="52"/>
      <c r="G153" s="52" t="s">
        <v>109</v>
      </c>
      <c r="H153" s="52" t="s">
        <v>70</v>
      </c>
      <c r="I153" s="52" t="s">
        <v>136</v>
      </c>
      <c r="J153" s="53">
        <v>15.96</v>
      </c>
      <c r="K153" s="53">
        <v>0</v>
      </c>
      <c r="L153" s="157">
        <v>0</v>
      </c>
      <c r="M153" s="53">
        <v>0</v>
      </c>
      <c r="N153" s="53">
        <v>0</v>
      </c>
      <c r="O153" s="147">
        <v>0</v>
      </c>
      <c r="P153" s="49">
        <v>0</v>
      </c>
      <c r="Q153" s="49">
        <v>0</v>
      </c>
    </row>
    <row r="154" spans="1:17" ht="14.25" customHeight="1" x14ac:dyDescent="0.2">
      <c r="A154" s="51" t="s">
        <v>85</v>
      </c>
      <c r="B154" s="59" t="s">
        <v>243</v>
      </c>
      <c r="C154" s="52" t="s">
        <v>145</v>
      </c>
      <c r="D154" s="52" t="s">
        <v>84</v>
      </c>
      <c r="E154" s="52" t="s">
        <v>46</v>
      </c>
      <c r="F154" s="52" t="s">
        <v>112</v>
      </c>
      <c r="G154" s="52" t="s">
        <v>109</v>
      </c>
      <c r="H154" s="52" t="s">
        <v>133</v>
      </c>
      <c r="I154" s="52" t="s">
        <v>137</v>
      </c>
      <c r="J154" s="53">
        <v>1</v>
      </c>
      <c r="K154" s="53">
        <v>0</v>
      </c>
      <c r="L154" s="157">
        <v>0</v>
      </c>
      <c r="M154" s="53">
        <v>0</v>
      </c>
      <c r="N154" s="53">
        <v>0</v>
      </c>
      <c r="O154" s="147">
        <v>0</v>
      </c>
      <c r="P154" s="49">
        <v>0</v>
      </c>
      <c r="Q154" s="49">
        <v>0</v>
      </c>
    </row>
    <row r="155" spans="1:17" ht="14.25" customHeight="1" x14ac:dyDescent="0.2">
      <c r="A155" s="51"/>
      <c r="B155" s="146" t="s">
        <v>243</v>
      </c>
      <c r="C155" s="132" t="s">
        <v>145</v>
      </c>
      <c r="D155" s="132" t="s">
        <v>84</v>
      </c>
      <c r="E155" s="132" t="s">
        <v>46</v>
      </c>
      <c r="F155" s="132" t="s">
        <v>112</v>
      </c>
      <c r="G155" s="132"/>
      <c r="H155" s="132"/>
      <c r="I155" s="132" t="s">
        <v>256</v>
      </c>
      <c r="J155" s="134">
        <f t="shared" ref="J155:Q155" si="11">SUM(J142:J154)</f>
        <v>465.03</v>
      </c>
      <c r="K155" s="134">
        <f t="shared" si="11"/>
        <v>27.57</v>
      </c>
      <c r="L155" s="134">
        <f t="shared" si="11"/>
        <v>0</v>
      </c>
      <c r="M155" s="134">
        <f t="shared" si="11"/>
        <v>0</v>
      </c>
      <c r="N155" s="134">
        <f t="shared" si="11"/>
        <v>0</v>
      </c>
      <c r="O155" s="134">
        <f t="shared" si="11"/>
        <v>0</v>
      </c>
      <c r="P155" s="134">
        <f t="shared" si="11"/>
        <v>0</v>
      </c>
      <c r="Q155" s="134">
        <f t="shared" si="11"/>
        <v>0</v>
      </c>
    </row>
    <row r="156" spans="1:17" ht="14.25" customHeight="1" x14ac:dyDescent="0.2">
      <c r="A156" s="51"/>
      <c r="B156" s="226" t="s">
        <v>339</v>
      </c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4"/>
    </row>
    <row r="157" spans="1:17" ht="24.75" customHeight="1" x14ac:dyDescent="0.2">
      <c r="A157" s="51"/>
      <c r="B157" s="59" t="s">
        <v>56</v>
      </c>
      <c r="C157" s="52" t="s">
        <v>86</v>
      </c>
      <c r="D157" s="52" t="s">
        <v>84</v>
      </c>
      <c r="E157" s="52" t="s">
        <v>84</v>
      </c>
      <c r="F157" s="52"/>
      <c r="G157" s="52" t="s">
        <v>88</v>
      </c>
      <c r="H157" s="52"/>
      <c r="I157" s="52" t="s">
        <v>89</v>
      </c>
      <c r="J157" s="53">
        <v>280.69</v>
      </c>
      <c r="K157" s="53">
        <v>0</v>
      </c>
      <c r="L157" s="53">
        <v>560</v>
      </c>
      <c r="M157" s="53">
        <v>0</v>
      </c>
      <c r="N157" s="53">
        <v>0</v>
      </c>
      <c r="O157" s="147">
        <v>0</v>
      </c>
      <c r="P157" s="49">
        <v>0</v>
      </c>
      <c r="Q157" s="60">
        <v>0</v>
      </c>
    </row>
    <row r="158" spans="1:17" ht="23.25" customHeight="1" x14ac:dyDescent="0.2">
      <c r="A158" s="51"/>
      <c r="B158" s="59" t="s">
        <v>338</v>
      </c>
      <c r="C158" s="52" t="s">
        <v>145</v>
      </c>
      <c r="D158" s="52" t="s">
        <v>158</v>
      </c>
      <c r="E158" s="52" t="s">
        <v>84</v>
      </c>
      <c r="F158" s="52"/>
      <c r="G158" s="52" t="s">
        <v>121</v>
      </c>
      <c r="H158" s="52" t="s">
        <v>107</v>
      </c>
      <c r="I158" s="52" t="s">
        <v>122</v>
      </c>
      <c r="J158" s="53">
        <v>0</v>
      </c>
      <c r="K158" s="53">
        <v>2160</v>
      </c>
      <c r="L158" s="53">
        <v>0</v>
      </c>
      <c r="M158" s="53">
        <v>0</v>
      </c>
      <c r="N158" s="53">
        <v>0</v>
      </c>
      <c r="O158" s="147">
        <v>0</v>
      </c>
      <c r="P158" s="49">
        <v>0</v>
      </c>
      <c r="Q158" s="60">
        <v>0</v>
      </c>
    </row>
    <row r="159" spans="1:17" ht="14.25" customHeight="1" x14ac:dyDescent="0.2">
      <c r="A159" s="51"/>
      <c r="B159" s="59" t="s">
        <v>338</v>
      </c>
      <c r="C159" s="52" t="s">
        <v>160</v>
      </c>
      <c r="D159" s="52" t="s">
        <v>46</v>
      </c>
      <c r="E159" s="52" t="s">
        <v>111</v>
      </c>
      <c r="F159" s="52"/>
      <c r="G159" s="52" t="s">
        <v>106</v>
      </c>
      <c r="H159" s="52" t="s">
        <v>107</v>
      </c>
      <c r="I159" s="52" t="s">
        <v>108</v>
      </c>
      <c r="J159" s="53">
        <v>0</v>
      </c>
      <c r="K159" s="53">
        <v>399</v>
      </c>
      <c r="L159" s="53">
        <v>0</v>
      </c>
      <c r="M159" s="53">
        <v>0</v>
      </c>
      <c r="N159" s="53">
        <v>0</v>
      </c>
      <c r="O159" s="147">
        <v>0</v>
      </c>
      <c r="P159" s="49">
        <v>0</v>
      </c>
      <c r="Q159" s="60">
        <v>0</v>
      </c>
    </row>
    <row r="160" spans="1:17" ht="16.5" customHeight="1" x14ac:dyDescent="0.2">
      <c r="A160" s="51"/>
      <c r="B160" s="59" t="s">
        <v>338</v>
      </c>
      <c r="C160" s="52" t="s">
        <v>160</v>
      </c>
      <c r="D160" s="52" t="s">
        <v>144</v>
      </c>
      <c r="E160" s="52" t="s">
        <v>111</v>
      </c>
      <c r="F160" s="52"/>
      <c r="G160" s="52" t="s">
        <v>106</v>
      </c>
      <c r="H160" s="52" t="s">
        <v>107</v>
      </c>
      <c r="I160" s="52" t="s">
        <v>108</v>
      </c>
      <c r="J160" s="53">
        <v>0</v>
      </c>
      <c r="K160" s="53">
        <v>299.88</v>
      </c>
      <c r="L160" s="53">
        <v>0</v>
      </c>
      <c r="M160" s="53">
        <v>0</v>
      </c>
      <c r="N160" s="53">
        <v>0</v>
      </c>
      <c r="O160" s="147">
        <v>0</v>
      </c>
      <c r="P160" s="49">
        <v>0</v>
      </c>
      <c r="Q160" s="60">
        <v>0</v>
      </c>
    </row>
    <row r="161" spans="1:17" ht="21.75" customHeight="1" x14ac:dyDescent="0.2">
      <c r="A161" s="51"/>
      <c r="B161" s="59" t="s">
        <v>338</v>
      </c>
      <c r="C161" s="52" t="s">
        <v>160</v>
      </c>
      <c r="D161" s="52" t="s">
        <v>144</v>
      </c>
      <c r="E161" s="52" t="s">
        <v>111</v>
      </c>
      <c r="F161" s="52"/>
      <c r="G161" s="52" t="s">
        <v>121</v>
      </c>
      <c r="H161" s="52" t="s">
        <v>70</v>
      </c>
      <c r="I161" s="52" t="s">
        <v>161</v>
      </c>
      <c r="J161" s="53">
        <v>0</v>
      </c>
      <c r="K161" s="53">
        <v>848.37</v>
      </c>
      <c r="L161" s="53">
        <v>0</v>
      </c>
      <c r="M161" s="53">
        <v>0</v>
      </c>
      <c r="N161" s="53">
        <v>0</v>
      </c>
      <c r="O161" s="147">
        <v>0</v>
      </c>
      <c r="P161" s="49">
        <v>0</v>
      </c>
      <c r="Q161" s="60">
        <v>0</v>
      </c>
    </row>
    <row r="162" spans="1:17" ht="21.75" customHeight="1" x14ac:dyDescent="0.2">
      <c r="A162" s="51"/>
      <c r="B162" s="59" t="s">
        <v>338</v>
      </c>
      <c r="C162" s="52" t="s">
        <v>162</v>
      </c>
      <c r="D162" s="52" t="s">
        <v>47</v>
      </c>
      <c r="E162" s="52" t="s">
        <v>111</v>
      </c>
      <c r="F162" s="52"/>
      <c r="G162" s="52" t="s">
        <v>121</v>
      </c>
      <c r="H162" s="52" t="s">
        <v>70</v>
      </c>
      <c r="I162" s="52" t="s">
        <v>161</v>
      </c>
      <c r="J162" s="53">
        <v>0</v>
      </c>
      <c r="K162" s="53">
        <v>220.75</v>
      </c>
      <c r="L162" s="53">
        <v>0</v>
      </c>
      <c r="M162" s="53">
        <v>0</v>
      </c>
      <c r="N162" s="53">
        <v>0</v>
      </c>
      <c r="O162" s="147">
        <v>0</v>
      </c>
      <c r="P162" s="49">
        <v>0</v>
      </c>
      <c r="Q162" s="60">
        <v>0</v>
      </c>
    </row>
    <row r="163" spans="1:17" ht="23.25" customHeight="1" x14ac:dyDescent="0.2">
      <c r="A163" s="51"/>
      <c r="B163" s="59" t="s">
        <v>242</v>
      </c>
      <c r="C163" s="52" t="s">
        <v>86</v>
      </c>
      <c r="D163" s="52" t="s">
        <v>84</v>
      </c>
      <c r="E163" s="52" t="s">
        <v>84</v>
      </c>
      <c r="F163" s="52"/>
      <c r="G163" s="52" t="s">
        <v>88</v>
      </c>
      <c r="H163" s="52"/>
      <c r="I163" s="52" t="s">
        <v>89</v>
      </c>
      <c r="J163" s="53">
        <v>74.91</v>
      </c>
      <c r="K163" s="53">
        <v>90.46</v>
      </c>
      <c r="L163" s="53">
        <v>0</v>
      </c>
      <c r="M163" s="53">
        <v>0</v>
      </c>
      <c r="N163" s="53">
        <v>0</v>
      </c>
      <c r="O163" s="147">
        <v>0</v>
      </c>
      <c r="P163" s="49">
        <v>0</v>
      </c>
      <c r="Q163" s="60">
        <v>0</v>
      </c>
    </row>
    <row r="164" spans="1:17" ht="21.75" customHeight="1" x14ac:dyDescent="0.2">
      <c r="A164" s="51"/>
      <c r="B164" s="59" t="s">
        <v>243</v>
      </c>
      <c r="C164" s="52" t="s">
        <v>86</v>
      </c>
      <c r="D164" s="52" t="s">
        <v>84</v>
      </c>
      <c r="E164" s="52" t="s">
        <v>84</v>
      </c>
      <c r="F164" s="52"/>
      <c r="G164" s="52" t="s">
        <v>88</v>
      </c>
      <c r="H164" s="52"/>
      <c r="I164" s="52" t="s">
        <v>89</v>
      </c>
      <c r="J164" s="53">
        <v>13.22</v>
      </c>
      <c r="K164" s="53">
        <v>15.96</v>
      </c>
      <c r="L164" s="53">
        <v>0</v>
      </c>
      <c r="M164" s="53">
        <v>0</v>
      </c>
      <c r="N164" s="53">
        <v>0</v>
      </c>
      <c r="O164" s="147">
        <v>0</v>
      </c>
      <c r="P164" s="49">
        <v>0</v>
      </c>
      <c r="Q164" s="60">
        <v>0</v>
      </c>
    </row>
    <row r="165" spans="1:17" ht="21.75" customHeight="1" x14ac:dyDescent="0.2">
      <c r="A165" s="51"/>
      <c r="B165" s="59" t="s">
        <v>272</v>
      </c>
      <c r="C165" s="52" t="s">
        <v>130</v>
      </c>
      <c r="D165" s="52" t="s">
        <v>84</v>
      </c>
      <c r="E165" s="52" t="s">
        <v>46</v>
      </c>
      <c r="F165" s="52" t="s">
        <v>84</v>
      </c>
      <c r="G165" s="52" t="s">
        <v>139</v>
      </c>
      <c r="H165" s="52" t="s">
        <v>124</v>
      </c>
      <c r="I165" s="52" t="s">
        <v>258</v>
      </c>
      <c r="J165" s="53">
        <v>0</v>
      </c>
      <c r="K165" s="53">
        <v>19.84</v>
      </c>
      <c r="L165" s="53">
        <v>0</v>
      </c>
      <c r="M165" s="53">
        <v>0</v>
      </c>
      <c r="N165" s="53">
        <v>0</v>
      </c>
      <c r="O165" s="147">
        <v>0</v>
      </c>
      <c r="P165" s="49">
        <v>0</v>
      </c>
      <c r="Q165" s="60">
        <v>0</v>
      </c>
    </row>
    <row r="166" spans="1:17" ht="14.25" customHeight="1" x14ac:dyDescent="0.2">
      <c r="A166" s="51"/>
      <c r="B166" s="59" t="s">
        <v>266</v>
      </c>
      <c r="C166" s="52" t="s">
        <v>130</v>
      </c>
      <c r="D166" s="52" t="s">
        <v>84</v>
      </c>
      <c r="E166" s="52" t="s">
        <v>46</v>
      </c>
      <c r="F166" s="52" t="s">
        <v>84</v>
      </c>
      <c r="G166" s="52" t="s">
        <v>139</v>
      </c>
      <c r="H166" s="52" t="s">
        <v>124</v>
      </c>
      <c r="I166" s="52" t="s">
        <v>258</v>
      </c>
      <c r="J166" s="53">
        <v>122.32</v>
      </c>
      <c r="K166" s="53">
        <v>0</v>
      </c>
      <c r="L166" s="157">
        <v>0</v>
      </c>
      <c r="M166" s="53">
        <v>0</v>
      </c>
      <c r="N166" s="53">
        <v>0</v>
      </c>
      <c r="O166" s="147">
        <v>0</v>
      </c>
      <c r="P166" s="49">
        <v>0</v>
      </c>
      <c r="Q166" s="60">
        <v>0</v>
      </c>
    </row>
    <row r="167" spans="1:17" ht="14.25" customHeight="1" x14ac:dyDescent="0.2">
      <c r="A167" s="51"/>
      <c r="B167" s="59" t="s">
        <v>242</v>
      </c>
      <c r="C167" s="52" t="s">
        <v>160</v>
      </c>
      <c r="D167" s="52" t="s">
        <v>144</v>
      </c>
      <c r="E167" s="52" t="s">
        <v>111</v>
      </c>
      <c r="F167" s="52"/>
      <c r="G167" s="52" t="s">
        <v>106</v>
      </c>
      <c r="H167" s="52" t="s">
        <v>107</v>
      </c>
      <c r="I167" s="52" t="s">
        <v>319</v>
      </c>
      <c r="J167" s="53">
        <v>0</v>
      </c>
      <c r="K167" s="53">
        <v>0</v>
      </c>
      <c r="L167" s="157">
        <v>0</v>
      </c>
      <c r="M167" s="53">
        <v>0</v>
      </c>
      <c r="N167" s="53">
        <v>0</v>
      </c>
      <c r="O167" s="147">
        <v>0</v>
      </c>
      <c r="P167" s="49">
        <v>0</v>
      </c>
      <c r="Q167" s="60">
        <v>0</v>
      </c>
    </row>
    <row r="168" spans="1:17" ht="14.25" customHeight="1" x14ac:dyDescent="0.2">
      <c r="A168" s="51"/>
      <c r="B168" s="59" t="s">
        <v>243</v>
      </c>
      <c r="C168" s="52" t="s">
        <v>160</v>
      </c>
      <c r="D168" s="52" t="s">
        <v>144</v>
      </c>
      <c r="E168" s="52" t="s">
        <v>111</v>
      </c>
      <c r="F168" s="52"/>
      <c r="G168" s="52" t="s">
        <v>106</v>
      </c>
      <c r="H168" s="52" t="s">
        <v>320</v>
      </c>
      <c r="I168" s="52" t="s">
        <v>108</v>
      </c>
      <c r="J168" s="53">
        <v>0</v>
      </c>
      <c r="K168" s="53">
        <v>0</v>
      </c>
      <c r="L168" s="157">
        <v>0</v>
      </c>
      <c r="M168" s="53">
        <v>0</v>
      </c>
      <c r="N168" s="53">
        <v>0</v>
      </c>
      <c r="O168" s="147">
        <v>0</v>
      </c>
      <c r="P168" s="49">
        <v>0</v>
      </c>
      <c r="Q168" s="60">
        <v>0</v>
      </c>
    </row>
    <row r="169" spans="1:17" ht="14.25" customHeight="1" x14ac:dyDescent="0.2">
      <c r="A169" s="51"/>
      <c r="B169" s="59" t="s">
        <v>272</v>
      </c>
      <c r="C169" s="52" t="s">
        <v>130</v>
      </c>
      <c r="D169" s="52" t="s">
        <v>84</v>
      </c>
      <c r="E169" s="52" t="s">
        <v>46</v>
      </c>
      <c r="F169" s="52" t="s">
        <v>84</v>
      </c>
      <c r="G169" s="52" t="s">
        <v>109</v>
      </c>
      <c r="H169" s="52" t="s">
        <v>148</v>
      </c>
      <c r="I169" s="52" t="s">
        <v>149</v>
      </c>
      <c r="J169" s="53">
        <v>0</v>
      </c>
      <c r="K169" s="53">
        <v>499.2</v>
      </c>
      <c r="L169" s="157">
        <v>0</v>
      </c>
      <c r="M169" s="53">
        <v>0</v>
      </c>
      <c r="N169" s="53">
        <v>0</v>
      </c>
      <c r="O169" s="147">
        <v>0</v>
      </c>
      <c r="P169" s="49">
        <v>0</v>
      </c>
      <c r="Q169" s="60">
        <v>0</v>
      </c>
    </row>
    <row r="170" spans="1:17" ht="14.25" customHeight="1" x14ac:dyDescent="0.2">
      <c r="A170" s="51"/>
      <c r="B170" s="131"/>
      <c r="C170" s="132"/>
      <c r="D170" s="132"/>
      <c r="E170" s="132"/>
      <c r="F170" s="132"/>
      <c r="G170" s="132"/>
      <c r="H170" s="132"/>
      <c r="I170" s="132" t="s">
        <v>256</v>
      </c>
      <c r="J170" s="134">
        <f t="shared" ref="J170:Q170" si="12">SUM(J157:J169)</f>
        <v>491.14000000000004</v>
      </c>
      <c r="K170" s="134">
        <f>SUM(K157:K169)</f>
        <v>4553.46</v>
      </c>
      <c r="L170" s="134">
        <f t="shared" si="12"/>
        <v>560</v>
      </c>
      <c r="M170" s="134">
        <f t="shared" si="12"/>
        <v>0</v>
      </c>
      <c r="N170" s="134">
        <f t="shared" si="12"/>
        <v>0</v>
      </c>
      <c r="O170" s="134">
        <f t="shared" si="12"/>
        <v>0</v>
      </c>
      <c r="P170" s="134">
        <f t="shared" si="12"/>
        <v>0</v>
      </c>
      <c r="Q170" s="134">
        <f t="shared" si="12"/>
        <v>0</v>
      </c>
    </row>
    <row r="171" spans="1:17" ht="14.25" customHeight="1" x14ac:dyDescent="0.2">
      <c r="A171" s="51"/>
      <c r="B171" s="229" t="s">
        <v>257</v>
      </c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1"/>
    </row>
    <row r="172" spans="1:17" ht="22.5" customHeight="1" x14ac:dyDescent="0.2">
      <c r="A172" s="51" t="s">
        <v>85</v>
      </c>
      <c r="B172" s="59" t="s">
        <v>55</v>
      </c>
      <c r="C172" s="52" t="s">
        <v>86</v>
      </c>
      <c r="D172" s="52" t="s">
        <v>84</v>
      </c>
      <c r="E172" s="52" t="s">
        <v>84</v>
      </c>
      <c r="F172" s="52"/>
      <c r="G172" s="52" t="s">
        <v>88</v>
      </c>
      <c r="H172" s="52" t="s">
        <v>52</v>
      </c>
      <c r="I172" s="52" t="s">
        <v>89</v>
      </c>
      <c r="J172" s="69">
        <v>26257.68</v>
      </c>
      <c r="K172" s="69">
        <v>27820.3</v>
      </c>
      <c r="L172" s="53">
        <v>27000</v>
      </c>
      <c r="M172" s="53">
        <v>26600</v>
      </c>
      <c r="N172" s="53">
        <v>23000</v>
      </c>
      <c r="O172" s="145">
        <v>23500</v>
      </c>
      <c r="P172" s="53">
        <v>23500</v>
      </c>
      <c r="Q172" s="53">
        <v>23500</v>
      </c>
    </row>
    <row r="173" spans="1:17" ht="14.25" customHeight="1" x14ac:dyDescent="0.2">
      <c r="A173" s="51"/>
      <c r="B173" s="61" t="s">
        <v>198</v>
      </c>
      <c r="C173" s="54" t="s">
        <v>86</v>
      </c>
      <c r="D173" s="54" t="s">
        <v>84</v>
      </c>
      <c r="E173" s="54" t="s">
        <v>84</v>
      </c>
      <c r="F173" s="54"/>
      <c r="G173" s="54" t="s">
        <v>199</v>
      </c>
      <c r="H173" s="54" t="s">
        <v>50</v>
      </c>
      <c r="I173" s="54" t="s">
        <v>200</v>
      </c>
      <c r="J173" s="69">
        <v>121.43</v>
      </c>
      <c r="K173" s="69">
        <v>0</v>
      </c>
      <c r="L173" s="53">
        <v>0</v>
      </c>
      <c r="M173" s="53">
        <v>0</v>
      </c>
      <c r="N173" s="53">
        <v>0</v>
      </c>
      <c r="O173" s="145">
        <v>0</v>
      </c>
      <c r="P173" s="53">
        <v>0</v>
      </c>
      <c r="Q173" s="53">
        <v>0</v>
      </c>
    </row>
    <row r="174" spans="1:17" ht="14.25" customHeight="1" x14ac:dyDescent="0.2">
      <c r="A174" s="51"/>
      <c r="B174" s="59" t="s">
        <v>198</v>
      </c>
      <c r="C174" s="52" t="s">
        <v>86</v>
      </c>
      <c r="D174" s="52" t="s">
        <v>84</v>
      </c>
      <c r="E174" s="52" t="s">
        <v>84</v>
      </c>
      <c r="F174" s="54"/>
      <c r="G174" s="52" t="s">
        <v>199</v>
      </c>
      <c r="H174" s="52" t="s">
        <v>61</v>
      </c>
      <c r="I174" s="52" t="s">
        <v>260</v>
      </c>
      <c r="J174" s="69">
        <v>0</v>
      </c>
      <c r="K174" s="69">
        <v>0</v>
      </c>
      <c r="L174" s="53">
        <v>0</v>
      </c>
      <c r="M174" s="53">
        <v>270</v>
      </c>
      <c r="N174" s="53">
        <v>213</v>
      </c>
      <c r="O174" s="145">
        <v>0</v>
      </c>
      <c r="P174" s="53">
        <v>0</v>
      </c>
      <c r="Q174" s="53">
        <v>0</v>
      </c>
    </row>
    <row r="175" spans="1:17" ht="14.25" customHeight="1" x14ac:dyDescent="0.2">
      <c r="A175" s="51" t="s">
        <v>85</v>
      </c>
      <c r="B175" s="59" t="s">
        <v>55</v>
      </c>
      <c r="C175" s="52" t="s">
        <v>86</v>
      </c>
      <c r="D175" s="52" t="s">
        <v>84</v>
      </c>
      <c r="E175" s="52" t="s">
        <v>84</v>
      </c>
      <c r="F175" s="52"/>
      <c r="G175" s="52" t="s">
        <v>150</v>
      </c>
      <c r="H175" s="52" t="s">
        <v>52</v>
      </c>
      <c r="I175" s="52" t="s">
        <v>151</v>
      </c>
      <c r="J175" s="69">
        <v>1163</v>
      </c>
      <c r="K175" s="69">
        <v>588</v>
      </c>
      <c r="L175" s="53">
        <v>500</v>
      </c>
      <c r="M175" s="53">
        <v>1000</v>
      </c>
      <c r="N175" s="53">
        <v>700</v>
      </c>
      <c r="O175" s="145">
        <v>500</v>
      </c>
      <c r="P175" s="53">
        <v>500</v>
      </c>
      <c r="Q175" s="53">
        <v>500</v>
      </c>
    </row>
    <row r="176" spans="1:17" ht="14.25" customHeight="1" x14ac:dyDescent="0.2">
      <c r="A176" s="51" t="s">
        <v>85</v>
      </c>
      <c r="B176" s="59" t="s">
        <v>55</v>
      </c>
      <c r="C176" s="52" t="s">
        <v>86</v>
      </c>
      <c r="D176" s="52" t="s">
        <v>84</v>
      </c>
      <c r="E176" s="52" t="s">
        <v>84</v>
      </c>
      <c r="F176" s="52"/>
      <c r="G176" s="52" t="s">
        <v>90</v>
      </c>
      <c r="H176" s="52" t="s">
        <v>52</v>
      </c>
      <c r="I176" s="52" t="s">
        <v>91</v>
      </c>
      <c r="J176" s="69">
        <v>1981.47</v>
      </c>
      <c r="K176" s="69">
        <v>2135.13</v>
      </c>
      <c r="L176" s="53">
        <v>2090</v>
      </c>
      <c r="M176" s="53">
        <v>2090</v>
      </c>
      <c r="N176" s="53">
        <v>1700</v>
      </c>
      <c r="O176" s="145">
        <v>2090</v>
      </c>
      <c r="P176" s="53">
        <v>2000</v>
      </c>
      <c r="Q176" s="53">
        <v>2000</v>
      </c>
    </row>
    <row r="177" spans="1:17" ht="14.25" customHeight="1" x14ac:dyDescent="0.2">
      <c r="A177" s="51" t="s">
        <v>85</v>
      </c>
      <c r="B177" s="59" t="s">
        <v>55</v>
      </c>
      <c r="C177" s="52" t="s">
        <v>86</v>
      </c>
      <c r="D177" s="52" t="s">
        <v>84</v>
      </c>
      <c r="E177" s="52" t="s">
        <v>84</v>
      </c>
      <c r="F177" s="52"/>
      <c r="G177" s="52" t="s">
        <v>113</v>
      </c>
      <c r="H177" s="52" t="s">
        <v>52</v>
      </c>
      <c r="I177" s="52" t="s">
        <v>114</v>
      </c>
      <c r="J177" s="69">
        <v>873.54</v>
      </c>
      <c r="K177" s="69">
        <v>879.99</v>
      </c>
      <c r="L177" s="53">
        <v>800</v>
      </c>
      <c r="M177" s="53">
        <v>800</v>
      </c>
      <c r="N177" s="53">
        <v>800</v>
      </c>
      <c r="O177" s="145">
        <v>800</v>
      </c>
      <c r="P177" s="53">
        <v>800</v>
      </c>
      <c r="Q177" s="53">
        <v>800</v>
      </c>
    </row>
    <row r="178" spans="1:17" ht="14.25" customHeight="1" x14ac:dyDescent="0.2">
      <c r="A178" s="51" t="s">
        <v>85</v>
      </c>
      <c r="B178" s="59" t="s">
        <v>55</v>
      </c>
      <c r="C178" s="52" t="s">
        <v>86</v>
      </c>
      <c r="D178" s="52" t="s">
        <v>84</v>
      </c>
      <c r="E178" s="52" t="s">
        <v>84</v>
      </c>
      <c r="F178" s="52"/>
      <c r="G178" s="52" t="s">
        <v>92</v>
      </c>
      <c r="H178" s="52" t="s">
        <v>50</v>
      </c>
      <c r="I178" s="52" t="s">
        <v>93</v>
      </c>
      <c r="J178" s="69">
        <v>380.84</v>
      </c>
      <c r="K178" s="69">
        <v>373.8</v>
      </c>
      <c r="L178" s="53">
        <v>420</v>
      </c>
      <c r="M178" s="53">
        <v>420</v>
      </c>
      <c r="N178" s="53">
        <v>420</v>
      </c>
      <c r="O178" s="145">
        <v>420</v>
      </c>
      <c r="P178" s="53">
        <v>420</v>
      </c>
      <c r="Q178" s="53">
        <v>420</v>
      </c>
    </row>
    <row r="179" spans="1:17" ht="14.25" customHeight="1" x14ac:dyDescent="0.2">
      <c r="A179" s="51" t="s">
        <v>85</v>
      </c>
      <c r="B179" s="59" t="s">
        <v>55</v>
      </c>
      <c r="C179" s="52" t="s">
        <v>86</v>
      </c>
      <c r="D179" s="52" t="s">
        <v>84</v>
      </c>
      <c r="E179" s="52" t="s">
        <v>84</v>
      </c>
      <c r="F179" s="52"/>
      <c r="G179" s="52" t="s">
        <v>92</v>
      </c>
      <c r="H179" s="52" t="s">
        <v>61</v>
      </c>
      <c r="I179" s="52" t="s">
        <v>94</v>
      </c>
      <c r="J179" s="69">
        <v>4085.61</v>
      </c>
      <c r="K179" s="69">
        <v>3980.85</v>
      </c>
      <c r="L179" s="53">
        <v>4000</v>
      </c>
      <c r="M179" s="53">
        <v>4000</v>
      </c>
      <c r="N179" s="53">
        <v>3500</v>
      </c>
      <c r="O179" s="145">
        <v>4000</v>
      </c>
      <c r="P179" s="53">
        <v>4000</v>
      </c>
      <c r="Q179" s="53">
        <v>4000</v>
      </c>
    </row>
    <row r="180" spans="1:17" ht="14.25" customHeight="1" x14ac:dyDescent="0.2">
      <c r="A180" s="51" t="s">
        <v>85</v>
      </c>
      <c r="B180" s="59" t="s">
        <v>55</v>
      </c>
      <c r="C180" s="52" t="s">
        <v>86</v>
      </c>
      <c r="D180" s="52" t="s">
        <v>84</v>
      </c>
      <c r="E180" s="52" t="s">
        <v>84</v>
      </c>
      <c r="F180" s="52"/>
      <c r="G180" s="52" t="s">
        <v>92</v>
      </c>
      <c r="H180" s="52" t="s">
        <v>57</v>
      </c>
      <c r="I180" s="52" t="s">
        <v>95</v>
      </c>
      <c r="J180" s="69">
        <v>234.52</v>
      </c>
      <c r="K180" s="69">
        <v>227.23</v>
      </c>
      <c r="L180" s="53">
        <v>250</v>
      </c>
      <c r="M180" s="53">
        <v>250</v>
      </c>
      <c r="N180" s="53">
        <v>250</v>
      </c>
      <c r="O180" s="145">
        <v>250</v>
      </c>
      <c r="P180" s="53">
        <v>250</v>
      </c>
      <c r="Q180" s="53">
        <v>250</v>
      </c>
    </row>
    <row r="181" spans="1:17" ht="14.25" customHeight="1" x14ac:dyDescent="0.2">
      <c r="A181" s="51" t="s">
        <v>85</v>
      </c>
      <c r="B181" s="59" t="s">
        <v>55</v>
      </c>
      <c r="C181" s="52" t="s">
        <v>86</v>
      </c>
      <c r="D181" s="52" t="s">
        <v>84</v>
      </c>
      <c r="E181" s="52" t="s">
        <v>84</v>
      </c>
      <c r="F181" s="52"/>
      <c r="G181" s="52" t="s">
        <v>92</v>
      </c>
      <c r="H181" s="52" t="s">
        <v>70</v>
      </c>
      <c r="I181" s="52" t="s">
        <v>96</v>
      </c>
      <c r="J181" s="69">
        <v>862.54</v>
      </c>
      <c r="K181" s="69">
        <v>842.65</v>
      </c>
      <c r="L181" s="53">
        <v>840</v>
      </c>
      <c r="M181" s="53">
        <v>840</v>
      </c>
      <c r="N181" s="53">
        <v>840</v>
      </c>
      <c r="O181" s="145">
        <v>840</v>
      </c>
      <c r="P181" s="53">
        <v>840</v>
      </c>
      <c r="Q181" s="53">
        <v>840</v>
      </c>
    </row>
    <row r="182" spans="1:17" ht="22.5" customHeight="1" x14ac:dyDescent="0.2">
      <c r="A182" s="51" t="s">
        <v>85</v>
      </c>
      <c r="B182" s="59" t="s">
        <v>55</v>
      </c>
      <c r="C182" s="52" t="s">
        <v>86</v>
      </c>
      <c r="D182" s="52" t="s">
        <v>84</v>
      </c>
      <c r="E182" s="52" t="s">
        <v>84</v>
      </c>
      <c r="F182" s="52"/>
      <c r="G182" s="52" t="s">
        <v>92</v>
      </c>
      <c r="H182" s="52" t="s">
        <v>97</v>
      </c>
      <c r="I182" s="52" t="s">
        <v>98</v>
      </c>
      <c r="J182" s="69">
        <v>272.02</v>
      </c>
      <c r="K182" s="69">
        <v>267.01</v>
      </c>
      <c r="L182" s="53">
        <v>300</v>
      </c>
      <c r="M182" s="53">
        <v>300</v>
      </c>
      <c r="N182" s="53">
        <v>300</v>
      </c>
      <c r="O182" s="145">
        <v>300</v>
      </c>
      <c r="P182" s="53">
        <v>300</v>
      </c>
      <c r="Q182" s="53">
        <v>300</v>
      </c>
    </row>
    <row r="183" spans="1:17" ht="22.5" customHeight="1" x14ac:dyDescent="0.2">
      <c r="A183" s="51" t="s">
        <v>85</v>
      </c>
      <c r="B183" s="59" t="s">
        <v>55</v>
      </c>
      <c r="C183" s="52" t="s">
        <v>86</v>
      </c>
      <c r="D183" s="52" t="s">
        <v>84</v>
      </c>
      <c r="E183" s="52" t="s">
        <v>84</v>
      </c>
      <c r="F183" s="52"/>
      <c r="G183" s="52" t="s">
        <v>92</v>
      </c>
      <c r="H183" s="52" t="s">
        <v>99</v>
      </c>
      <c r="I183" s="52" t="s">
        <v>100</v>
      </c>
      <c r="J183" s="69">
        <v>1385.84</v>
      </c>
      <c r="K183" s="69">
        <v>1350.24</v>
      </c>
      <c r="L183" s="53">
        <v>1350</v>
      </c>
      <c r="M183" s="53">
        <v>1350</v>
      </c>
      <c r="N183" s="53">
        <v>1350</v>
      </c>
      <c r="O183" s="145">
        <v>1350</v>
      </c>
      <c r="P183" s="53">
        <v>1350</v>
      </c>
      <c r="Q183" s="53">
        <v>1350</v>
      </c>
    </row>
    <row r="184" spans="1:17" ht="14.25" customHeight="1" x14ac:dyDescent="0.2">
      <c r="A184" s="51" t="s">
        <v>85</v>
      </c>
      <c r="B184" s="59" t="s">
        <v>55</v>
      </c>
      <c r="C184" s="52" t="s">
        <v>86</v>
      </c>
      <c r="D184" s="52" t="s">
        <v>84</v>
      </c>
      <c r="E184" s="52" t="s">
        <v>84</v>
      </c>
      <c r="F184" s="52"/>
      <c r="G184" s="52" t="s">
        <v>115</v>
      </c>
      <c r="H184" s="52" t="s">
        <v>50</v>
      </c>
      <c r="I184" s="52" t="s">
        <v>116</v>
      </c>
      <c r="J184" s="69">
        <v>527.24</v>
      </c>
      <c r="K184" s="69">
        <v>537.13</v>
      </c>
      <c r="L184" s="53">
        <v>550</v>
      </c>
      <c r="M184" s="53">
        <v>550</v>
      </c>
      <c r="N184" s="53">
        <v>550</v>
      </c>
      <c r="O184" s="145">
        <v>550</v>
      </c>
      <c r="P184" s="53">
        <v>550</v>
      </c>
      <c r="Q184" s="53">
        <v>550</v>
      </c>
    </row>
    <row r="185" spans="1:17" ht="14.25" customHeight="1" x14ac:dyDescent="0.2">
      <c r="A185" s="51" t="s">
        <v>85</v>
      </c>
      <c r="B185" s="59" t="s">
        <v>55</v>
      </c>
      <c r="C185" s="52" t="s">
        <v>86</v>
      </c>
      <c r="D185" s="52" t="s">
        <v>84</v>
      </c>
      <c r="E185" s="52" t="s">
        <v>84</v>
      </c>
      <c r="F185" s="52"/>
      <c r="G185" s="52" t="s">
        <v>101</v>
      </c>
      <c r="H185" s="52" t="s">
        <v>50</v>
      </c>
      <c r="I185" s="52" t="s">
        <v>102</v>
      </c>
      <c r="J185" s="69">
        <v>598</v>
      </c>
      <c r="K185" s="69">
        <v>786.2</v>
      </c>
      <c r="L185" s="53">
        <v>700</v>
      </c>
      <c r="M185" s="53">
        <v>700</v>
      </c>
      <c r="N185" s="53">
        <v>700</v>
      </c>
      <c r="O185" s="145">
        <v>700</v>
      </c>
      <c r="P185" s="53">
        <v>700</v>
      </c>
      <c r="Q185" s="53">
        <v>700</v>
      </c>
    </row>
    <row r="186" spans="1:17" ht="14.25" customHeight="1" x14ac:dyDescent="0.2">
      <c r="A186" s="51" t="s">
        <v>85</v>
      </c>
      <c r="B186" s="59" t="s">
        <v>55</v>
      </c>
      <c r="C186" s="52" t="s">
        <v>86</v>
      </c>
      <c r="D186" s="52" t="s">
        <v>84</v>
      </c>
      <c r="E186" s="52" t="s">
        <v>84</v>
      </c>
      <c r="F186" s="52"/>
      <c r="G186" s="52" t="s">
        <v>101</v>
      </c>
      <c r="H186" s="52" t="s">
        <v>61</v>
      </c>
      <c r="I186" s="52" t="s">
        <v>103</v>
      </c>
      <c r="J186" s="69">
        <v>98.02</v>
      </c>
      <c r="K186" s="69">
        <v>78.41</v>
      </c>
      <c r="L186" s="53">
        <v>70</v>
      </c>
      <c r="M186" s="53">
        <v>70</v>
      </c>
      <c r="N186" s="53">
        <v>40</v>
      </c>
      <c r="O186" s="145">
        <v>70</v>
      </c>
      <c r="P186" s="53">
        <v>70</v>
      </c>
      <c r="Q186" s="53">
        <v>70</v>
      </c>
    </row>
    <row r="187" spans="1:17" ht="14.25" customHeight="1" x14ac:dyDescent="0.2">
      <c r="A187" s="51" t="s">
        <v>85</v>
      </c>
      <c r="B187" s="59" t="s">
        <v>55</v>
      </c>
      <c r="C187" s="52" t="s">
        <v>86</v>
      </c>
      <c r="D187" s="52" t="s">
        <v>84</v>
      </c>
      <c r="E187" s="52" t="s">
        <v>84</v>
      </c>
      <c r="F187" s="52"/>
      <c r="G187" s="52" t="s">
        <v>101</v>
      </c>
      <c r="H187" s="52" t="s">
        <v>57</v>
      </c>
      <c r="I187" s="52" t="s">
        <v>104</v>
      </c>
      <c r="J187" s="69">
        <v>852.23</v>
      </c>
      <c r="K187" s="69">
        <v>792.86</v>
      </c>
      <c r="L187" s="53">
        <v>920</v>
      </c>
      <c r="M187" s="53">
        <v>870</v>
      </c>
      <c r="N187" s="53">
        <v>600</v>
      </c>
      <c r="O187" s="145">
        <v>920</v>
      </c>
      <c r="P187" s="53">
        <v>920</v>
      </c>
      <c r="Q187" s="53">
        <v>920</v>
      </c>
    </row>
    <row r="188" spans="1:17" ht="14.25" customHeight="1" x14ac:dyDescent="0.2">
      <c r="A188" s="51" t="s">
        <v>85</v>
      </c>
      <c r="B188" s="59" t="s">
        <v>55</v>
      </c>
      <c r="C188" s="52" t="s">
        <v>86</v>
      </c>
      <c r="D188" s="52" t="s">
        <v>84</v>
      </c>
      <c r="E188" s="52" t="s">
        <v>84</v>
      </c>
      <c r="F188" s="52"/>
      <c r="G188" s="52" t="s">
        <v>101</v>
      </c>
      <c r="H188" s="52" t="s">
        <v>70</v>
      </c>
      <c r="I188" s="52" t="s">
        <v>105</v>
      </c>
      <c r="J188" s="69">
        <v>143.72</v>
      </c>
      <c r="K188" s="69">
        <v>143.72</v>
      </c>
      <c r="L188" s="53">
        <v>145</v>
      </c>
      <c r="M188" s="53">
        <v>145</v>
      </c>
      <c r="N188" s="53">
        <v>80</v>
      </c>
      <c r="O188" s="145">
        <v>145</v>
      </c>
      <c r="P188" s="53">
        <v>145</v>
      </c>
      <c r="Q188" s="53">
        <v>145</v>
      </c>
    </row>
    <row r="189" spans="1:17" ht="14.25" customHeight="1" x14ac:dyDescent="0.2">
      <c r="A189" s="51"/>
      <c r="B189" s="59" t="s">
        <v>198</v>
      </c>
      <c r="C189" s="52" t="s">
        <v>86</v>
      </c>
      <c r="D189" s="52" t="s">
        <v>84</v>
      </c>
      <c r="E189" s="52" t="s">
        <v>84</v>
      </c>
      <c r="F189" s="52"/>
      <c r="G189" s="52" t="s">
        <v>106</v>
      </c>
      <c r="H189" s="52" t="s">
        <v>50</v>
      </c>
      <c r="I189" s="52" t="s">
        <v>252</v>
      </c>
      <c r="J189" s="69">
        <v>0</v>
      </c>
      <c r="K189" s="69">
        <v>0</v>
      </c>
      <c r="L189" s="53">
        <v>0</v>
      </c>
      <c r="M189" s="53">
        <v>220</v>
      </c>
      <c r="N189" s="53">
        <v>220</v>
      </c>
      <c r="O189" s="145">
        <v>0</v>
      </c>
      <c r="P189" s="53">
        <v>0</v>
      </c>
      <c r="Q189" s="53">
        <v>0</v>
      </c>
    </row>
    <row r="190" spans="1:17" ht="14.25" customHeight="1" x14ac:dyDescent="0.2">
      <c r="A190" s="51"/>
      <c r="B190" s="61" t="s">
        <v>198</v>
      </c>
      <c r="C190" s="54" t="s">
        <v>86</v>
      </c>
      <c r="D190" s="54" t="s">
        <v>84</v>
      </c>
      <c r="E190" s="54" t="s">
        <v>84</v>
      </c>
      <c r="F190" s="54"/>
      <c r="G190" s="54" t="s">
        <v>106</v>
      </c>
      <c r="H190" s="54" t="s">
        <v>61</v>
      </c>
      <c r="I190" s="54" t="s">
        <v>201</v>
      </c>
      <c r="J190" s="69">
        <v>0</v>
      </c>
      <c r="K190" s="69">
        <v>0</v>
      </c>
      <c r="L190" s="53">
        <v>200</v>
      </c>
      <c r="M190" s="53">
        <v>0</v>
      </c>
      <c r="N190" s="53">
        <v>0</v>
      </c>
      <c r="O190" s="145">
        <v>200</v>
      </c>
      <c r="P190" s="53">
        <v>200</v>
      </c>
      <c r="Q190" s="53">
        <v>200</v>
      </c>
    </row>
    <row r="191" spans="1:17" ht="14.25" customHeight="1" x14ac:dyDescent="0.2">
      <c r="A191" s="51" t="s">
        <v>85</v>
      </c>
      <c r="B191" s="59" t="s">
        <v>55</v>
      </c>
      <c r="C191" s="52" t="s">
        <v>86</v>
      </c>
      <c r="D191" s="52" t="s">
        <v>84</v>
      </c>
      <c r="E191" s="52" t="s">
        <v>84</v>
      </c>
      <c r="F191" s="52"/>
      <c r="G191" s="52" t="s">
        <v>106</v>
      </c>
      <c r="H191" s="52" t="s">
        <v>107</v>
      </c>
      <c r="I191" s="52" t="s">
        <v>108</v>
      </c>
      <c r="J191" s="69">
        <v>412.2</v>
      </c>
      <c r="K191" s="69">
        <v>337.37</v>
      </c>
      <c r="L191" s="53">
        <v>450</v>
      </c>
      <c r="M191" s="53">
        <v>450</v>
      </c>
      <c r="N191" s="53">
        <v>450</v>
      </c>
      <c r="O191" s="145">
        <v>450</v>
      </c>
      <c r="P191" s="53">
        <v>450</v>
      </c>
      <c r="Q191" s="53">
        <v>450</v>
      </c>
    </row>
    <row r="192" spans="1:17" ht="22.5" customHeight="1" x14ac:dyDescent="0.2">
      <c r="A192" s="51" t="s">
        <v>85</v>
      </c>
      <c r="B192" s="59" t="s">
        <v>55</v>
      </c>
      <c r="C192" s="52" t="s">
        <v>86</v>
      </c>
      <c r="D192" s="52" t="s">
        <v>84</v>
      </c>
      <c r="E192" s="52" t="s">
        <v>84</v>
      </c>
      <c r="F192" s="52"/>
      <c r="G192" s="52" t="s">
        <v>106</v>
      </c>
      <c r="H192" s="52" t="s">
        <v>131</v>
      </c>
      <c r="I192" s="52" t="s">
        <v>132</v>
      </c>
      <c r="J192" s="69">
        <v>0</v>
      </c>
      <c r="K192" s="69">
        <v>0</v>
      </c>
      <c r="L192" s="53">
        <v>50</v>
      </c>
      <c r="M192" s="53">
        <v>0</v>
      </c>
      <c r="N192" s="53">
        <v>0</v>
      </c>
      <c r="O192" s="145">
        <v>50</v>
      </c>
      <c r="P192" s="53">
        <v>50</v>
      </c>
      <c r="Q192" s="53">
        <v>50</v>
      </c>
    </row>
    <row r="193" spans="1:17" ht="14.25" customHeight="1" x14ac:dyDescent="0.2">
      <c r="A193" s="51" t="s">
        <v>85</v>
      </c>
      <c r="B193" s="59" t="s">
        <v>55</v>
      </c>
      <c r="C193" s="52" t="s">
        <v>86</v>
      </c>
      <c r="D193" s="52" t="s">
        <v>84</v>
      </c>
      <c r="E193" s="52" t="s">
        <v>84</v>
      </c>
      <c r="F193" s="52"/>
      <c r="G193" s="52" t="s">
        <v>106</v>
      </c>
      <c r="H193" s="52" t="s">
        <v>66</v>
      </c>
      <c r="I193" s="52" t="s">
        <v>152</v>
      </c>
      <c r="J193" s="69">
        <v>0</v>
      </c>
      <c r="K193" s="69">
        <v>150</v>
      </c>
      <c r="L193" s="53">
        <v>100</v>
      </c>
      <c r="M193" s="53">
        <v>0</v>
      </c>
      <c r="N193" s="53">
        <v>0</v>
      </c>
      <c r="O193" s="145">
        <v>100</v>
      </c>
      <c r="P193" s="53">
        <v>100</v>
      </c>
      <c r="Q193" s="53">
        <v>100</v>
      </c>
    </row>
    <row r="194" spans="1:17" ht="14.25" customHeight="1" x14ac:dyDescent="0.2">
      <c r="A194" s="51" t="s">
        <v>85</v>
      </c>
      <c r="B194" s="59" t="s">
        <v>55</v>
      </c>
      <c r="C194" s="52" t="s">
        <v>86</v>
      </c>
      <c r="D194" s="52" t="s">
        <v>84</v>
      </c>
      <c r="E194" s="52" t="s">
        <v>84</v>
      </c>
      <c r="F194" s="52"/>
      <c r="G194" s="52" t="s">
        <v>106</v>
      </c>
      <c r="H194" s="52" t="s">
        <v>117</v>
      </c>
      <c r="I194" s="52" t="s">
        <v>118</v>
      </c>
      <c r="J194" s="69">
        <v>149.25</v>
      </c>
      <c r="K194" s="69">
        <v>415.44</v>
      </c>
      <c r="L194" s="53">
        <v>150</v>
      </c>
      <c r="M194" s="53">
        <v>150</v>
      </c>
      <c r="N194" s="53">
        <v>150</v>
      </c>
      <c r="O194" s="145">
        <v>150</v>
      </c>
      <c r="P194" s="53">
        <v>150</v>
      </c>
      <c r="Q194" s="53">
        <v>150</v>
      </c>
    </row>
    <row r="195" spans="1:17" ht="14.25" customHeight="1" x14ac:dyDescent="0.2">
      <c r="A195" s="51"/>
      <c r="B195" s="59" t="s">
        <v>198</v>
      </c>
      <c r="C195" s="52" t="s">
        <v>86</v>
      </c>
      <c r="D195" s="52" t="s">
        <v>84</v>
      </c>
      <c r="E195" s="52" t="s">
        <v>84</v>
      </c>
      <c r="F195" s="52"/>
      <c r="G195" s="54" t="s">
        <v>121</v>
      </c>
      <c r="H195" s="54" t="s">
        <v>61</v>
      </c>
      <c r="I195" s="54" t="s">
        <v>202</v>
      </c>
      <c r="J195" s="69">
        <v>0</v>
      </c>
      <c r="K195" s="69">
        <v>0</v>
      </c>
      <c r="L195" s="53">
        <v>100</v>
      </c>
      <c r="M195" s="53">
        <v>100</v>
      </c>
      <c r="N195" s="53">
        <v>0</v>
      </c>
      <c r="O195" s="145">
        <v>100</v>
      </c>
      <c r="P195" s="53">
        <v>100</v>
      </c>
      <c r="Q195" s="53">
        <v>100</v>
      </c>
    </row>
    <row r="196" spans="1:17" ht="14.25" customHeight="1" x14ac:dyDescent="0.2">
      <c r="A196" s="51"/>
      <c r="B196" s="59" t="s">
        <v>198</v>
      </c>
      <c r="C196" s="52" t="s">
        <v>86</v>
      </c>
      <c r="D196" s="52" t="s">
        <v>84</v>
      </c>
      <c r="E196" s="52" t="s">
        <v>84</v>
      </c>
      <c r="F196" s="52"/>
      <c r="G196" s="52" t="s">
        <v>121</v>
      </c>
      <c r="H196" s="52" t="s">
        <v>70</v>
      </c>
      <c r="I196" s="52" t="s">
        <v>306</v>
      </c>
      <c r="J196" s="69">
        <v>27</v>
      </c>
      <c r="K196" s="69">
        <v>0</v>
      </c>
      <c r="L196" s="53">
        <v>0</v>
      </c>
      <c r="M196" s="53">
        <v>0</v>
      </c>
      <c r="N196" s="53">
        <v>0</v>
      </c>
      <c r="O196" s="145">
        <v>0</v>
      </c>
      <c r="P196" s="53">
        <v>0</v>
      </c>
      <c r="Q196" s="53">
        <v>0</v>
      </c>
    </row>
    <row r="197" spans="1:17" ht="22.5" customHeight="1" x14ac:dyDescent="0.2">
      <c r="A197" s="51" t="s">
        <v>85</v>
      </c>
      <c r="B197" s="59" t="s">
        <v>55</v>
      </c>
      <c r="C197" s="52" t="s">
        <v>86</v>
      </c>
      <c r="D197" s="52" t="s">
        <v>84</v>
      </c>
      <c r="E197" s="52" t="s">
        <v>84</v>
      </c>
      <c r="F197" s="52"/>
      <c r="G197" s="52" t="s">
        <v>121</v>
      </c>
      <c r="H197" s="52" t="s">
        <v>107</v>
      </c>
      <c r="I197" s="52" t="s">
        <v>122</v>
      </c>
      <c r="J197" s="69">
        <v>0</v>
      </c>
      <c r="K197" s="69">
        <v>0</v>
      </c>
      <c r="L197" s="53">
        <v>200</v>
      </c>
      <c r="M197" s="53">
        <v>0</v>
      </c>
      <c r="N197" s="53">
        <v>0</v>
      </c>
      <c r="O197" s="145">
        <v>200</v>
      </c>
      <c r="P197" s="53">
        <v>200</v>
      </c>
      <c r="Q197" s="53">
        <v>200</v>
      </c>
    </row>
    <row r="198" spans="1:17" ht="14.25" customHeight="1" x14ac:dyDescent="0.2">
      <c r="A198" s="51" t="s">
        <v>85</v>
      </c>
      <c r="B198" s="59" t="s">
        <v>55</v>
      </c>
      <c r="C198" s="52" t="s">
        <v>86</v>
      </c>
      <c r="D198" s="52" t="s">
        <v>84</v>
      </c>
      <c r="E198" s="52" t="s">
        <v>84</v>
      </c>
      <c r="F198" s="52"/>
      <c r="G198" s="52" t="s">
        <v>121</v>
      </c>
      <c r="H198" s="52" t="s">
        <v>131</v>
      </c>
      <c r="I198" s="52" t="s">
        <v>153</v>
      </c>
      <c r="J198" s="69">
        <v>350</v>
      </c>
      <c r="K198" s="69">
        <v>400</v>
      </c>
      <c r="L198" s="53">
        <v>550</v>
      </c>
      <c r="M198" s="53">
        <v>550</v>
      </c>
      <c r="N198" s="53">
        <v>200</v>
      </c>
      <c r="O198" s="145">
        <v>550</v>
      </c>
      <c r="P198" s="53">
        <v>550</v>
      </c>
      <c r="Q198" s="53">
        <v>550</v>
      </c>
    </row>
    <row r="199" spans="1:17" ht="14.25" customHeight="1" x14ac:dyDescent="0.2">
      <c r="A199" s="51"/>
      <c r="B199" s="59" t="s">
        <v>198</v>
      </c>
      <c r="C199" s="52" t="s">
        <v>86</v>
      </c>
      <c r="D199" s="52" t="s">
        <v>84</v>
      </c>
      <c r="E199" s="52" t="s">
        <v>84</v>
      </c>
      <c r="F199" s="52"/>
      <c r="G199" s="52" t="s">
        <v>109</v>
      </c>
      <c r="H199" s="52" t="s">
        <v>57</v>
      </c>
      <c r="I199" s="52" t="s">
        <v>221</v>
      </c>
      <c r="J199" s="69">
        <v>180</v>
      </c>
      <c r="K199" s="69">
        <v>180</v>
      </c>
      <c r="L199" s="53">
        <v>300</v>
      </c>
      <c r="M199" s="53">
        <v>300</v>
      </c>
      <c r="N199" s="53">
        <v>200</v>
      </c>
      <c r="O199" s="145">
        <v>300</v>
      </c>
      <c r="P199" s="53">
        <v>300</v>
      </c>
      <c r="Q199" s="53">
        <v>300</v>
      </c>
    </row>
    <row r="200" spans="1:17" ht="14.25" customHeight="1" x14ac:dyDescent="0.2">
      <c r="A200" s="51" t="s">
        <v>85</v>
      </c>
      <c r="B200" s="59" t="s">
        <v>55</v>
      </c>
      <c r="C200" s="52" t="s">
        <v>86</v>
      </c>
      <c r="D200" s="52" t="s">
        <v>84</v>
      </c>
      <c r="E200" s="52" t="s">
        <v>84</v>
      </c>
      <c r="F200" s="52"/>
      <c r="G200" s="52" t="s">
        <v>109</v>
      </c>
      <c r="H200" s="52" t="s">
        <v>70</v>
      </c>
      <c r="I200" s="52" t="s">
        <v>136</v>
      </c>
      <c r="J200" s="69">
        <v>286.58999999999997</v>
      </c>
      <c r="K200" s="69">
        <v>291.48</v>
      </c>
      <c r="L200" s="53">
        <v>250</v>
      </c>
      <c r="M200" s="53">
        <v>600</v>
      </c>
      <c r="N200" s="53">
        <v>600</v>
      </c>
      <c r="O200" s="145">
        <v>250</v>
      </c>
      <c r="P200" s="53">
        <v>250</v>
      </c>
      <c r="Q200" s="53">
        <v>250</v>
      </c>
    </row>
    <row r="201" spans="1:17" ht="14.25" customHeight="1" x14ac:dyDescent="0.2">
      <c r="A201" s="51" t="s">
        <v>85</v>
      </c>
      <c r="B201" s="59" t="s">
        <v>55</v>
      </c>
      <c r="C201" s="52" t="s">
        <v>86</v>
      </c>
      <c r="D201" s="52" t="s">
        <v>84</v>
      </c>
      <c r="E201" s="52" t="s">
        <v>84</v>
      </c>
      <c r="F201" s="52"/>
      <c r="G201" s="52" t="s">
        <v>109</v>
      </c>
      <c r="H201" s="52" t="s">
        <v>97</v>
      </c>
      <c r="I201" s="52" t="s">
        <v>155</v>
      </c>
      <c r="J201" s="69">
        <v>1112.8</v>
      </c>
      <c r="K201" s="69">
        <v>1638.8</v>
      </c>
      <c r="L201" s="53">
        <v>1150</v>
      </c>
      <c r="M201" s="53">
        <v>1150</v>
      </c>
      <c r="N201" s="53">
        <v>1150</v>
      </c>
      <c r="O201" s="145">
        <v>1150</v>
      </c>
      <c r="P201" s="53">
        <v>1150</v>
      </c>
      <c r="Q201" s="53">
        <v>1150</v>
      </c>
    </row>
    <row r="202" spans="1:17" ht="14.25" customHeight="1" x14ac:dyDescent="0.2">
      <c r="A202" s="51" t="s">
        <v>85</v>
      </c>
      <c r="B202" s="59" t="s">
        <v>55</v>
      </c>
      <c r="C202" s="52" t="s">
        <v>86</v>
      </c>
      <c r="D202" s="52" t="s">
        <v>84</v>
      </c>
      <c r="E202" s="52" t="s">
        <v>84</v>
      </c>
      <c r="F202" s="52"/>
      <c r="G202" s="52" t="s">
        <v>109</v>
      </c>
      <c r="H202" s="52" t="s">
        <v>54</v>
      </c>
      <c r="I202" s="52" t="s">
        <v>110</v>
      </c>
      <c r="J202" s="69">
        <v>572.1</v>
      </c>
      <c r="K202" s="69">
        <v>517.26</v>
      </c>
      <c r="L202" s="53">
        <v>580</v>
      </c>
      <c r="M202" s="53">
        <v>580</v>
      </c>
      <c r="N202" s="53">
        <v>450</v>
      </c>
      <c r="O202" s="145">
        <v>580</v>
      </c>
      <c r="P202" s="53">
        <v>580</v>
      </c>
      <c r="Q202" s="53">
        <v>580</v>
      </c>
    </row>
    <row r="203" spans="1:17" ht="14.25" customHeight="1" x14ac:dyDescent="0.2">
      <c r="A203" s="51" t="s">
        <v>85</v>
      </c>
      <c r="B203" s="59" t="s">
        <v>55</v>
      </c>
      <c r="C203" s="52" t="s">
        <v>86</v>
      </c>
      <c r="D203" s="52" t="s">
        <v>84</v>
      </c>
      <c r="E203" s="52" t="s">
        <v>84</v>
      </c>
      <c r="F203" s="52"/>
      <c r="G203" s="52" t="s">
        <v>109</v>
      </c>
      <c r="H203" s="52" t="s">
        <v>124</v>
      </c>
      <c r="I203" s="52" t="s">
        <v>125</v>
      </c>
      <c r="J203" s="69">
        <v>981.2</v>
      </c>
      <c r="K203" s="69">
        <v>891</v>
      </c>
      <c r="L203" s="53">
        <v>950</v>
      </c>
      <c r="M203" s="53">
        <v>950</v>
      </c>
      <c r="N203" s="53">
        <v>950</v>
      </c>
      <c r="O203" s="145">
        <v>950</v>
      </c>
      <c r="P203" s="53">
        <v>950</v>
      </c>
      <c r="Q203" s="53">
        <v>950</v>
      </c>
    </row>
    <row r="204" spans="1:17" ht="14.25" customHeight="1" x14ac:dyDescent="0.2">
      <c r="A204" s="51" t="s">
        <v>85</v>
      </c>
      <c r="B204" s="59" t="s">
        <v>55</v>
      </c>
      <c r="C204" s="52" t="s">
        <v>86</v>
      </c>
      <c r="D204" s="52" t="s">
        <v>84</v>
      </c>
      <c r="E204" s="52" t="s">
        <v>84</v>
      </c>
      <c r="F204" s="52"/>
      <c r="G204" s="52" t="s">
        <v>109</v>
      </c>
      <c r="H204" s="52" t="s">
        <v>133</v>
      </c>
      <c r="I204" s="52" t="s">
        <v>137</v>
      </c>
      <c r="J204" s="69">
        <v>216.49</v>
      </c>
      <c r="K204" s="69">
        <v>515.04</v>
      </c>
      <c r="L204" s="53">
        <v>220</v>
      </c>
      <c r="M204" s="53">
        <v>220</v>
      </c>
      <c r="N204" s="53">
        <v>350</v>
      </c>
      <c r="O204" s="145">
        <v>350</v>
      </c>
      <c r="P204" s="53">
        <v>350</v>
      </c>
      <c r="Q204" s="53">
        <v>350</v>
      </c>
    </row>
    <row r="205" spans="1:17" ht="14.25" customHeight="1" x14ac:dyDescent="0.2">
      <c r="A205" s="51" t="s">
        <v>85</v>
      </c>
      <c r="B205" s="59" t="s">
        <v>55</v>
      </c>
      <c r="C205" s="52" t="s">
        <v>86</v>
      </c>
      <c r="D205" s="52" t="s">
        <v>84</v>
      </c>
      <c r="E205" s="52" t="s">
        <v>84</v>
      </c>
      <c r="F205" s="52"/>
      <c r="G205" s="52" t="s">
        <v>109</v>
      </c>
      <c r="H205" s="52" t="s">
        <v>117</v>
      </c>
      <c r="I205" s="52" t="s">
        <v>138</v>
      </c>
      <c r="J205" s="69">
        <v>366.87</v>
      </c>
      <c r="K205" s="69">
        <v>384.09</v>
      </c>
      <c r="L205" s="53">
        <v>300</v>
      </c>
      <c r="M205" s="53">
        <v>300</v>
      </c>
      <c r="N205" s="53">
        <v>300</v>
      </c>
      <c r="O205" s="145">
        <v>300</v>
      </c>
      <c r="P205" s="53">
        <v>300</v>
      </c>
      <c r="Q205" s="53">
        <v>300</v>
      </c>
    </row>
    <row r="206" spans="1:17" ht="14.25" customHeight="1" x14ac:dyDescent="0.2">
      <c r="A206" s="51" t="s">
        <v>85</v>
      </c>
      <c r="B206" s="59" t="s">
        <v>55</v>
      </c>
      <c r="C206" s="52" t="s">
        <v>86</v>
      </c>
      <c r="D206" s="52" t="s">
        <v>84</v>
      </c>
      <c r="E206" s="52" t="s">
        <v>84</v>
      </c>
      <c r="F206" s="52"/>
      <c r="G206" s="52" t="s">
        <v>109</v>
      </c>
      <c r="H206" s="52" t="s">
        <v>126</v>
      </c>
      <c r="I206" s="52" t="s">
        <v>127</v>
      </c>
      <c r="J206" s="69">
        <v>1975</v>
      </c>
      <c r="K206" s="69">
        <v>1900</v>
      </c>
      <c r="L206" s="53">
        <v>2000</v>
      </c>
      <c r="M206" s="53">
        <v>2000</v>
      </c>
      <c r="N206" s="53">
        <v>2000</v>
      </c>
      <c r="O206" s="145">
        <v>2652</v>
      </c>
      <c r="P206" s="53">
        <v>2000</v>
      </c>
      <c r="Q206" s="53">
        <v>2000</v>
      </c>
    </row>
    <row r="207" spans="1:17" ht="14.25" customHeight="1" x14ac:dyDescent="0.2">
      <c r="A207" s="51"/>
      <c r="B207" s="59" t="s">
        <v>198</v>
      </c>
      <c r="C207" s="52" t="s">
        <v>86</v>
      </c>
      <c r="D207" s="52" t="s">
        <v>84</v>
      </c>
      <c r="E207" s="52" t="s">
        <v>84</v>
      </c>
      <c r="F207" s="52"/>
      <c r="G207" s="52" t="s">
        <v>109</v>
      </c>
      <c r="H207" s="52" t="s">
        <v>246</v>
      </c>
      <c r="I207" s="52" t="s">
        <v>247</v>
      </c>
      <c r="J207" s="69">
        <v>55.68</v>
      </c>
      <c r="K207" s="69">
        <v>55.68</v>
      </c>
      <c r="L207" s="53">
        <v>60</v>
      </c>
      <c r="M207" s="53">
        <v>60</v>
      </c>
      <c r="N207" s="53">
        <v>55.68</v>
      </c>
      <c r="O207" s="145">
        <v>60</v>
      </c>
      <c r="P207" s="53">
        <v>60</v>
      </c>
      <c r="Q207" s="53">
        <v>60</v>
      </c>
    </row>
    <row r="208" spans="1:17" ht="23.25" customHeight="1" x14ac:dyDescent="0.2">
      <c r="A208" s="51" t="s">
        <v>85</v>
      </c>
      <c r="B208" s="59" t="s">
        <v>55</v>
      </c>
      <c r="C208" s="52" t="s">
        <v>86</v>
      </c>
      <c r="D208" s="52" t="s">
        <v>84</v>
      </c>
      <c r="E208" s="52" t="s">
        <v>84</v>
      </c>
      <c r="F208" s="52"/>
      <c r="G208" s="52" t="s">
        <v>164</v>
      </c>
      <c r="H208" s="52" t="s">
        <v>131</v>
      </c>
      <c r="I208" s="52" t="s">
        <v>165</v>
      </c>
      <c r="J208" s="69">
        <v>493.81</v>
      </c>
      <c r="K208" s="69">
        <v>615.9</v>
      </c>
      <c r="L208" s="53">
        <v>893</v>
      </c>
      <c r="M208" s="53">
        <v>650</v>
      </c>
      <c r="N208" s="53">
        <v>650</v>
      </c>
      <c r="O208" s="145">
        <v>893</v>
      </c>
      <c r="P208" s="53">
        <v>893</v>
      </c>
      <c r="Q208" s="53">
        <v>893</v>
      </c>
    </row>
    <row r="209" spans="1:17" ht="14.25" customHeight="1" x14ac:dyDescent="0.2">
      <c r="A209" s="51" t="s">
        <v>85</v>
      </c>
      <c r="B209" s="59" t="s">
        <v>55</v>
      </c>
      <c r="C209" s="52" t="s">
        <v>86</v>
      </c>
      <c r="D209" s="52" t="s">
        <v>84</v>
      </c>
      <c r="E209" s="52" t="s">
        <v>84</v>
      </c>
      <c r="F209" s="52"/>
      <c r="G209" s="52" t="s">
        <v>139</v>
      </c>
      <c r="H209" s="52" t="s">
        <v>107</v>
      </c>
      <c r="I209" s="52" t="s">
        <v>156</v>
      </c>
      <c r="J209" s="69">
        <v>331</v>
      </c>
      <c r="K209" s="69">
        <v>392.12</v>
      </c>
      <c r="L209" s="53">
        <v>400</v>
      </c>
      <c r="M209" s="53">
        <v>400</v>
      </c>
      <c r="N209" s="53">
        <v>400</v>
      </c>
      <c r="O209" s="145">
        <v>400</v>
      </c>
      <c r="P209" s="53">
        <v>400</v>
      </c>
      <c r="Q209" s="53">
        <v>400</v>
      </c>
    </row>
    <row r="210" spans="1:17" ht="14.25" customHeight="1" x14ac:dyDescent="0.2">
      <c r="A210" s="51"/>
      <c r="B210" s="59" t="s">
        <v>198</v>
      </c>
      <c r="C210" s="52" t="s">
        <v>111</v>
      </c>
      <c r="D210" s="52" t="s">
        <v>84</v>
      </c>
      <c r="E210" s="52" t="s">
        <v>84</v>
      </c>
      <c r="F210" s="52"/>
      <c r="G210" s="52" t="s">
        <v>139</v>
      </c>
      <c r="H210" s="52" t="s">
        <v>124</v>
      </c>
      <c r="I210" s="52" t="s">
        <v>140</v>
      </c>
      <c r="J210" s="69">
        <v>0</v>
      </c>
      <c r="K210" s="69">
        <v>0</v>
      </c>
      <c r="L210" s="53">
        <v>0</v>
      </c>
      <c r="M210" s="53">
        <v>0</v>
      </c>
      <c r="N210" s="53">
        <v>0</v>
      </c>
      <c r="O210" s="145">
        <v>0</v>
      </c>
      <c r="P210" s="53">
        <v>0</v>
      </c>
      <c r="Q210" s="53">
        <v>0</v>
      </c>
    </row>
    <row r="211" spans="1:17" ht="14.25" customHeight="1" x14ac:dyDescent="0.2">
      <c r="A211" s="51"/>
      <c r="B211" s="59" t="s">
        <v>55</v>
      </c>
      <c r="C211" s="52" t="s">
        <v>86</v>
      </c>
      <c r="D211" s="52" t="s">
        <v>84</v>
      </c>
      <c r="E211" s="52" t="s">
        <v>84</v>
      </c>
      <c r="F211" s="52"/>
      <c r="G211" s="52" t="s">
        <v>139</v>
      </c>
      <c r="H211" s="52" t="s">
        <v>133</v>
      </c>
      <c r="I211" s="52" t="s">
        <v>141</v>
      </c>
      <c r="J211" s="69">
        <v>0</v>
      </c>
      <c r="K211" s="69">
        <v>0</v>
      </c>
      <c r="L211" s="53">
        <v>100</v>
      </c>
      <c r="M211" s="53">
        <v>100</v>
      </c>
      <c r="N211" s="53">
        <v>100</v>
      </c>
      <c r="O211" s="145">
        <v>100</v>
      </c>
      <c r="P211" s="53">
        <v>100</v>
      </c>
      <c r="Q211" s="53">
        <v>100</v>
      </c>
    </row>
    <row r="212" spans="1:17" ht="14.25" customHeight="1" x14ac:dyDescent="0.2">
      <c r="A212" s="51" t="s">
        <v>85</v>
      </c>
      <c r="B212" s="131" t="s">
        <v>55</v>
      </c>
      <c r="C212" s="132" t="s">
        <v>86</v>
      </c>
      <c r="D212" s="132" t="s">
        <v>84</v>
      </c>
      <c r="E212" s="132" t="s">
        <v>84</v>
      </c>
      <c r="F212" s="132"/>
      <c r="G212" s="132"/>
      <c r="H212" s="132"/>
      <c r="I212" s="132" t="s">
        <v>256</v>
      </c>
      <c r="J212" s="134">
        <f t="shared" ref="J212:Q212" si="13">SUM(J172:J211)</f>
        <v>47347.689999999981</v>
      </c>
      <c r="K212" s="134">
        <f t="shared" si="13"/>
        <v>49487.700000000019</v>
      </c>
      <c r="L212" s="134">
        <f t="shared" si="13"/>
        <v>48938</v>
      </c>
      <c r="M212" s="134">
        <f t="shared" si="13"/>
        <v>49035</v>
      </c>
      <c r="N212" s="134">
        <f t="shared" si="13"/>
        <v>43268.68</v>
      </c>
      <c r="O212" s="134">
        <f t="shared" si="13"/>
        <v>46220</v>
      </c>
      <c r="P212" s="134">
        <f t="shared" si="13"/>
        <v>45478</v>
      </c>
      <c r="Q212" s="134">
        <f t="shared" si="13"/>
        <v>45478</v>
      </c>
    </row>
    <row r="213" spans="1:17" ht="14.25" customHeight="1" x14ac:dyDescent="0.2">
      <c r="A213" s="51"/>
      <c r="B213" s="226" t="s">
        <v>327</v>
      </c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3"/>
    </row>
    <row r="214" spans="1:17" ht="14.25" customHeight="1" x14ac:dyDescent="0.2">
      <c r="A214" s="51"/>
      <c r="B214" s="59" t="s">
        <v>55</v>
      </c>
      <c r="C214" s="52" t="s">
        <v>86</v>
      </c>
      <c r="D214" s="52" t="s">
        <v>87</v>
      </c>
      <c r="E214" s="52" t="s">
        <v>111</v>
      </c>
      <c r="F214" s="52" t="s">
        <v>112</v>
      </c>
      <c r="G214" s="52" t="s">
        <v>106</v>
      </c>
      <c r="H214" s="52" t="s">
        <v>107</v>
      </c>
      <c r="I214" s="52" t="s">
        <v>108</v>
      </c>
      <c r="J214" s="53">
        <v>0</v>
      </c>
      <c r="K214" s="53">
        <v>0</v>
      </c>
      <c r="L214" s="53">
        <v>0</v>
      </c>
      <c r="M214" s="53">
        <v>0</v>
      </c>
      <c r="N214" s="53">
        <v>0</v>
      </c>
      <c r="O214" s="145">
        <v>0</v>
      </c>
      <c r="P214" s="145">
        <v>0</v>
      </c>
      <c r="Q214" s="145">
        <v>0</v>
      </c>
    </row>
    <row r="215" spans="1:17" ht="14.25" customHeight="1" x14ac:dyDescent="0.2">
      <c r="A215" s="51"/>
      <c r="B215" s="59" t="s">
        <v>55</v>
      </c>
      <c r="C215" s="52" t="s">
        <v>86</v>
      </c>
      <c r="D215" s="52" t="s">
        <v>87</v>
      </c>
      <c r="E215" s="52" t="s">
        <v>111</v>
      </c>
      <c r="F215" s="52" t="s">
        <v>112</v>
      </c>
      <c r="G215" s="52" t="s">
        <v>106</v>
      </c>
      <c r="H215" s="52" t="s">
        <v>146</v>
      </c>
      <c r="I215" s="52" t="s">
        <v>147</v>
      </c>
      <c r="J215" s="53">
        <v>0</v>
      </c>
      <c r="K215" s="53">
        <v>0</v>
      </c>
      <c r="L215" s="53">
        <v>0</v>
      </c>
      <c r="M215" s="53">
        <v>0</v>
      </c>
      <c r="N215" s="53">
        <v>0</v>
      </c>
      <c r="O215" s="145">
        <v>0</v>
      </c>
      <c r="P215" s="145">
        <v>0</v>
      </c>
      <c r="Q215" s="145">
        <v>0</v>
      </c>
    </row>
    <row r="216" spans="1:17" ht="14.25" customHeight="1" x14ac:dyDescent="0.2">
      <c r="A216" s="51"/>
      <c r="B216" s="59" t="s">
        <v>55</v>
      </c>
      <c r="C216" s="52" t="s">
        <v>86</v>
      </c>
      <c r="D216" s="52" t="s">
        <v>87</v>
      </c>
      <c r="E216" s="52" t="s">
        <v>111</v>
      </c>
      <c r="F216" s="52" t="s">
        <v>112</v>
      </c>
      <c r="G216" s="52" t="s">
        <v>106</v>
      </c>
      <c r="H216" s="52" t="s">
        <v>117</v>
      </c>
      <c r="I216" s="52" t="s">
        <v>328</v>
      </c>
      <c r="J216" s="53">
        <v>0</v>
      </c>
      <c r="K216" s="53">
        <v>0</v>
      </c>
      <c r="L216" s="53">
        <v>0</v>
      </c>
      <c r="M216" s="53">
        <v>0</v>
      </c>
      <c r="N216" s="53">
        <v>0</v>
      </c>
      <c r="O216" s="145">
        <v>0</v>
      </c>
      <c r="P216" s="145">
        <v>0</v>
      </c>
      <c r="Q216" s="145">
        <v>0</v>
      </c>
    </row>
    <row r="217" spans="1:17" ht="14.25" customHeight="1" x14ac:dyDescent="0.2">
      <c r="A217" s="51"/>
      <c r="B217" s="59" t="s">
        <v>198</v>
      </c>
      <c r="C217" s="52" t="s">
        <v>86</v>
      </c>
      <c r="D217" s="52" t="s">
        <v>87</v>
      </c>
      <c r="E217" s="52" t="s">
        <v>111</v>
      </c>
      <c r="F217" s="52"/>
      <c r="G217" s="52" t="s">
        <v>109</v>
      </c>
      <c r="H217" s="52" t="s">
        <v>126</v>
      </c>
      <c r="I217" s="52" t="s">
        <v>127</v>
      </c>
      <c r="J217" s="53">
        <v>0</v>
      </c>
      <c r="K217" s="53">
        <v>0</v>
      </c>
      <c r="L217" s="53">
        <v>0</v>
      </c>
      <c r="M217" s="53">
        <v>0</v>
      </c>
      <c r="N217" s="53">
        <v>0</v>
      </c>
      <c r="O217" s="145">
        <v>0</v>
      </c>
      <c r="P217" s="145">
        <v>0</v>
      </c>
      <c r="Q217" s="145">
        <v>0</v>
      </c>
    </row>
    <row r="218" spans="1:17" ht="14.25" customHeight="1" x14ac:dyDescent="0.2">
      <c r="A218" s="51"/>
      <c r="B218" s="131" t="s">
        <v>55</v>
      </c>
      <c r="C218" s="132" t="s">
        <v>86</v>
      </c>
      <c r="D218" s="132" t="s">
        <v>87</v>
      </c>
      <c r="E218" s="132" t="s">
        <v>111</v>
      </c>
      <c r="F218" s="132" t="s">
        <v>112</v>
      </c>
      <c r="G218" s="132"/>
      <c r="H218" s="132"/>
      <c r="I218" s="132" t="s">
        <v>256</v>
      </c>
      <c r="J218" s="134">
        <f>SUM(J214:J216)</f>
        <v>0</v>
      </c>
      <c r="K218" s="134">
        <f>SUM(K214:K217)</f>
        <v>0</v>
      </c>
      <c r="L218" s="134">
        <f t="shared" ref="L218:Q218" si="14">SUM(L214:L216)</f>
        <v>0</v>
      </c>
      <c r="M218" s="134">
        <f>SUM(M214:M217)</f>
        <v>0</v>
      </c>
      <c r="N218" s="134">
        <f>SUM(N214:N217)</f>
        <v>0</v>
      </c>
      <c r="O218" s="134">
        <f>SUM(O214:O217)</f>
        <v>0</v>
      </c>
      <c r="P218" s="134">
        <f t="shared" si="14"/>
        <v>0</v>
      </c>
      <c r="Q218" s="134">
        <f t="shared" si="14"/>
        <v>0</v>
      </c>
    </row>
    <row r="219" spans="1:17" ht="14.25" customHeight="1" x14ac:dyDescent="0.2">
      <c r="A219" s="51"/>
      <c r="B219" s="229" t="s">
        <v>303</v>
      </c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1"/>
    </row>
    <row r="220" spans="1:17" ht="14.25" customHeight="1" x14ac:dyDescent="0.2">
      <c r="A220" s="51" t="s">
        <v>85</v>
      </c>
      <c r="B220" s="59" t="s">
        <v>55</v>
      </c>
      <c r="C220" s="52" t="s">
        <v>157</v>
      </c>
      <c r="D220" s="52" t="s">
        <v>46</v>
      </c>
      <c r="E220" s="52" t="s">
        <v>111</v>
      </c>
      <c r="F220" s="93"/>
      <c r="G220" s="94" t="s">
        <v>90</v>
      </c>
      <c r="H220" s="94"/>
      <c r="I220" s="94" t="s">
        <v>91</v>
      </c>
      <c r="J220" s="69">
        <v>6</v>
      </c>
      <c r="K220" s="69">
        <v>0</v>
      </c>
      <c r="L220" s="69">
        <v>20</v>
      </c>
      <c r="M220" s="69">
        <v>20</v>
      </c>
      <c r="N220" s="69">
        <v>0</v>
      </c>
      <c r="O220" s="143">
        <v>20</v>
      </c>
      <c r="P220" s="69">
        <v>0</v>
      </c>
      <c r="Q220" s="69">
        <v>0</v>
      </c>
    </row>
    <row r="221" spans="1:17" ht="14.25" customHeight="1" x14ac:dyDescent="0.2">
      <c r="A221" s="51"/>
      <c r="B221" s="59" t="s">
        <v>55</v>
      </c>
      <c r="C221" s="52" t="s">
        <v>157</v>
      </c>
      <c r="D221" s="52" t="s">
        <v>46</v>
      </c>
      <c r="E221" s="52" t="s">
        <v>111</v>
      </c>
      <c r="F221" s="52"/>
      <c r="G221" s="108" t="s">
        <v>113</v>
      </c>
      <c r="H221" s="108"/>
      <c r="I221" s="108" t="s">
        <v>114</v>
      </c>
      <c r="J221" s="69">
        <v>0</v>
      </c>
      <c r="K221" s="69">
        <v>0</v>
      </c>
      <c r="L221" s="81">
        <v>20</v>
      </c>
      <c r="M221" s="81">
        <v>20</v>
      </c>
      <c r="N221" s="69">
        <v>0</v>
      </c>
      <c r="O221" s="144">
        <v>20</v>
      </c>
      <c r="P221" s="81">
        <v>0</v>
      </c>
      <c r="Q221" s="81">
        <v>0</v>
      </c>
    </row>
    <row r="222" spans="1:17" ht="14.25" customHeight="1" x14ac:dyDescent="0.2">
      <c r="A222" s="51"/>
      <c r="B222" s="59" t="s">
        <v>55</v>
      </c>
      <c r="C222" s="52" t="s">
        <v>157</v>
      </c>
      <c r="D222" s="52" t="s">
        <v>46</v>
      </c>
      <c r="E222" s="52" t="s">
        <v>111</v>
      </c>
      <c r="F222" s="52"/>
      <c r="G222" s="108" t="s">
        <v>92</v>
      </c>
      <c r="H222" s="108" t="s">
        <v>50</v>
      </c>
      <c r="I222" s="108" t="s">
        <v>93</v>
      </c>
      <c r="J222" s="69">
        <v>0</v>
      </c>
      <c r="K222" s="69">
        <v>0</v>
      </c>
      <c r="L222" s="81">
        <v>6</v>
      </c>
      <c r="M222" s="81">
        <v>6</v>
      </c>
      <c r="N222" s="69">
        <v>0</v>
      </c>
      <c r="O222" s="144">
        <v>6</v>
      </c>
      <c r="P222" s="81">
        <v>0</v>
      </c>
      <c r="Q222" s="81">
        <v>0</v>
      </c>
    </row>
    <row r="223" spans="1:17" ht="14.25" customHeight="1" x14ac:dyDescent="0.2">
      <c r="A223" s="51"/>
      <c r="B223" s="59" t="s">
        <v>55</v>
      </c>
      <c r="C223" s="52" t="s">
        <v>157</v>
      </c>
      <c r="D223" s="52" t="s">
        <v>46</v>
      </c>
      <c r="E223" s="52" t="s">
        <v>111</v>
      </c>
      <c r="F223" s="52"/>
      <c r="G223" s="108" t="s">
        <v>92</v>
      </c>
      <c r="H223" s="108" t="s">
        <v>61</v>
      </c>
      <c r="I223" s="108" t="s">
        <v>94</v>
      </c>
      <c r="J223" s="69">
        <v>8.4</v>
      </c>
      <c r="K223" s="69">
        <v>0</v>
      </c>
      <c r="L223" s="81">
        <v>53</v>
      </c>
      <c r="M223" s="81">
        <v>53</v>
      </c>
      <c r="N223" s="69">
        <v>0</v>
      </c>
      <c r="O223" s="144">
        <v>53</v>
      </c>
      <c r="P223" s="81">
        <v>0</v>
      </c>
      <c r="Q223" s="81">
        <v>0</v>
      </c>
    </row>
    <row r="224" spans="1:17" ht="14.25" customHeight="1" x14ac:dyDescent="0.2">
      <c r="A224" s="51"/>
      <c r="B224" s="59" t="s">
        <v>55</v>
      </c>
      <c r="C224" s="52" t="s">
        <v>157</v>
      </c>
      <c r="D224" s="52" t="s">
        <v>46</v>
      </c>
      <c r="E224" s="52" t="s">
        <v>111</v>
      </c>
      <c r="F224" s="52"/>
      <c r="G224" s="108" t="s">
        <v>92</v>
      </c>
      <c r="H224" s="108" t="s">
        <v>57</v>
      </c>
      <c r="I224" s="108" t="s">
        <v>95</v>
      </c>
      <c r="J224" s="69">
        <v>0.48</v>
      </c>
      <c r="K224" s="69">
        <v>0</v>
      </c>
      <c r="L224" s="81">
        <v>2</v>
      </c>
      <c r="M224" s="81">
        <v>2</v>
      </c>
      <c r="N224" s="69">
        <v>0</v>
      </c>
      <c r="O224" s="144">
        <v>2</v>
      </c>
      <c r="P224" s="81">
        <v>0</v>
      </c>
      <c r="Q224" s="81">
        <v>0</v>
      </c>
    </row>
    <row r="225" spans="1:17" ht="14.25" customHeight="1" x14ac:dyDescent="0.2">
      <c r="A225" s="51"/>
      <c r="B225" s="59" t="s">
        <v>55</v>
      </c>
      <c r="C225" s="52" t="s">
        <v>157</v>
      </c>
      <c r="D225" s="52" t="s">
        <v>46</v>
      </c>
      <c r="E225" s="52" t="s">
        <v>111</v>
      </c>
      <c r="F225" s="52"/>
      <c r="G225" s="108" t="s">
        <v>92</v>
      </c>
      <c r="H225" s="108" t="s">
        <v>70</v>
      </c>
      <c r="I225" s="108" t="s">
        <v>96</v>
      </c>
      <c r="J225" s="69">
        <v>1.8</v>
      </c>
      <c r="K225" s="69">
        <v>0</v>
      </c>
      <c r="L225" s="81">
        <v>12</v>
      </c>
      <c r="M225" s="81">
        <v>12</v>
      </c>
      <c r="N225" s="69">
        <v>0</v>
      </c>
      <c r="O225" s="144">
        <v>12</v>
      </c>
      <c r="P225" s="81">
        <v>0</v>
      </c>
      <c r="Q225" s="81">
        <v>0</v>
      </c>
    </row>
    <row r="226" spans="1:17" ht="24" customHeight="1" x14ac:dyDescent="0.2">
      <c r="A226" s="51"/>
      <c r="B226" s="59" t="s">
        <v>55</v>
      </c>
      <c r="C226" s="52" t="s">
        <v>157</v>
      </c>
      <c r="D226" s="52" t="s">
        <v>46</v>
      </c>
      <c r="E226" s="52" t="s">
        <v>111</v>
      </c>
      <c r="F226" s="52"/>
      <c r="G226" s="108" t="s">
        <v>92</v>
      </c>
      <c r="H226" s="108" t="s">
        <v>97</v>
      </c>
      <c r="I226" s="108" t="s">
        <v>98</v>
      </c>
      <c r="J226" s="69">
        <v>0</v>
      </c>
      <c r="K226" s="69">
        <v>0</v>
      </c>
      <c r="L226" s="81">
        <v>4</v>
      </c>
      <c r="M226" s="81">
        <v>4</v>
      </c>
      <c r="N226" s="69">
        <v>0</v>
      </c>
      <c r="O226" s="144">
        <v>4</v>
      </c>
      <c r="P226" s="81">
        <v>0</v>
      </c>
      <c r="Q226" s="81">
        <v>0</v>
      </c>
    </row>
    <row r="227" spans="1:17" ht="24.75" customHeight="1" x14ac:dyDescent="0.2">
      <c r="A227" s="51"/>
      <c r="B227" s="59" t="s">
        <v>55</v>
      </c>
      <c r="C227" s="52" t="s">
        <v>157</v>
      </c>
      <c r="D227" s="52" t="s">
        <v>46</v>
      </c>
      <c r="E227" s="52" t="s">
        <v>111</v>
      </c>
      <c r="F227" s="52"/>
      <c r="G227" s="108" t="s">
        <v>92</v>
      </c>
      <c r="H227" s="108" t="s">
        <v>99</v>
      </c>
      <c r="I227" s="108" t="s">
        <v>100</v>
      </c>
      <c r="J227" s="69">
        <v>2.85</v>
      </c>
      <c r="K227" s="69">
        <v>0</v>
      </c>
      <c r="L227" s="81">
        <v>18</v>
      </c>
      <c r="M227" s="81">
        <v>18</v>
      </c>
      <c r="N227" s="69">
        <v>0</v>
      </c>
      <c r="O227" s="144">
        <v>18</v>
      </c>
      <c r="P227" s="81">
        <v>0</v>
      </c>
      <c r="Q227" s="81">
        <v>0</v>
      </c>
    </row>
    <row r="228" spans="1:17" ht="24.75" customHeight="1" x14ac:dyDescent="0.2">
      <c r="A228" s="51"/>
      <c r="B228" s="59" t="s">
        <v>198</v>
      </c>
      <c r="C228" s="52" t="s">
        <v>157</v>
      </c>
      <c r="D228" s="52" t="s">
        <v>46</v>
      </c>
      <c r="E228" s="52" t="s">
        <v>111</v>
      </c>
      <c r="F228" s="52"/>
      <c r="G228" s="108" t="s">
        <v>115</v>
      </c>
      <c r="H228" s="108" t="s">
        <v>50</v>
      </c>
      <c r="I228" s="108" t="s">
        <v>116</v>
      </c>
      <c r="J228" s="69">
        <v>0</v>
      </c>
      <c r="K228" s="69">
        <v>0</v>
      </c>
      <c r="L228" s="81">
        <v>50</v>
      </c>
      <c r="M228" s="81">
        <v>50</v>
      </c>
      <c r="N228" s="69">
        <v>0</v>
      </c>
      <c r="O228" s="144">
        <v>50</v>
      </c>
      <c r="P228" s="81">
        <v>50</v>
      </c>
      <c r="Q228" s="81">
        <v>50</v>
      </c>
    </row>
    <row r="229" spans="1:17" ht="14.25" customHeight="1" x14ac:dyDescent="0.2">
      <c r="A229" s="51"/>
      <c r="B229" s="59" t="s">
        <v>55</v>
      </c>
      <c r="C229" s="52" t="s">
        <v>157</v>
      </c>
      <c r="D229" s="52" t="s">
        <v>46</v>
      </c>
      <c r="E229" s="52" t="s">
        <v>111</v>
      </c>
      <c r="F229" s="52" t="s">
        <v>112</v>
      </c>
      <c r="G229" s="52" t="s">
        <v>106</v>
      </c>
      <c r="H229" s="52" t="s">
        <v>107</v>
      </c>
      <c r="I229" s="52" t="s">
        <v>108</v>
      </c>
      <c r="J229" s="69">
        <v>0</v>
      </c>
      <c r="K229" s="69">
        <v>9.9</v>
      </c>
      <c r="L229" s="81">
        <v>300</v>
      </c>
      <c r="M229" s="81">
        <v>300</v>
      </c>
      <c r="N229" s="81">
        <v>60</v>
      </c>
      <c r="O229" s="144">
        <v>300</v>
      </c>
      <c r="P229" s="81">
        <v>300</v>
      </c>
      <c r="Q229" s="81">
        <v>300</v>
      </c>
    </row>
    <row r="230" spans="1:17" ht="14.25" customHeight="1" x14ac:dyDescent="0.2">
      <c r="A230" s="51"/>
      <c r="B230" s="59" t="s">
        <v>198</v>
      </c>
      <c r="C230" s="52" t="s">
        <v>157</v>
      </c>
      <c r="D230" s="52" t="s">
        <v>46</v>
      </c>
      <c r="E230" s="52" t="s">
        <v>111</v>
      </c>
      <c r="F230" s="52"/>
      <c r="G230" s="52" t="s">
        <v>106</v>
      </c>
      <c r="H230" s="52" t="s">
        <v>146</v>
      </c>
      <c r="I230" s="52" t="s">
        <v>147</v>
      </c>
      <c r="J230" s="69">
        <v>0</v>
      </c>
      <c r="K230" s="69">
        <v>546.16</v>
      </c>
      <c r="L230" s="81">
        <v>300</v>
      </c>
      <c r="M230" s="81">
        <v>300</v>
      </c>
      <c r="N230" s="81">
        <v>90</v>
      </c>
      <c r="O230" s="144">
        <v>300</v>
      </c>
      <c r="P230" s="81">
        <v>300</v>
      </c>
      <c r="Q230" s="81">
        <v>300</v>
      </c>
    </row>
    <row r="231" spans="1:17" ht="14.25" customHeight="1" x14ac:dyDescent="0.2">
      <c r="A231" s="51" t="s">
        <v>85</v>
      </c>
      <c r="B231" s="59" t="s">
        <v>55</v>
      </c>
      <c r="C231" s="52" t="s">
        <v>157</v>
      </c>
      <c r="D231" s="52" t="s">
        <v>46</v>
      </c>
      <c r="E231" s="52" t="s">
        <v>111</v>
      </c>
      <c r="F231" s="52" t="s">
        <v>112</v>
      </c>
      <c r="G231" s="52" t="s">
        <v>106</v>
      </c>
      <c r="H231" s="52" t="s">
        <v>133</v>
      </c>
      <c r="I231" s="52" t="s">
        <v>134</v>
      </c>
      <c r="J231" s="69">
        <v>0</v>
      </c>
      <c r="K231" s="69">
        <v>39.33</v>
      </c>
      <c r="L231" s="81">
        <v>30</v>
      </c>
      <c r="M231" s="81">
        <v>30</v>
      </c>
      <c r="N231" s="81">
        <v>30</v>
      </c>
      <c r="O231" s="144">
        <v>30</v>
      </c>
      <c r="P231" s="81">
        <v>30</v>
      </c>
      <c r="Q231" s="81">
        <v>30</v>
      </c>
    </row>
    <row r="232" spans="1:17" ht="14.25" customHeight="1" x14ac:dyDescent="0.2">
      <c r="A232" s="51" t="s">
        <v>85</v>
      </c>
      <c r="B232" s="59" t="s">
        <v>55</v>
      </c>
      <c r="C232" s="52" t="s">
        <v>157</v>
      </c>
      <c r="D232" s="52" t="s">
        <v>46</v>
      </c>
      <c r="E232" s="52" t="s">
        <v>111</v>
      </c>
      <c r="F232" s="52" t="s">
        <v>112</v>
      </c>
      <c r="G232" s="52" t="s">
        <v>106</v>
      </c>
      <c r="H232" s="52" t="s">
        <v>117</v>
      </c>
      <c r="I232" s="52" t="s">
        <v>118</v>
      </c>
      <c r="J232" s="69">
        <v>36.840000000000003</v>
      </c>
      <c r="K232" s="69">
        <v>58.22</v>
      </c>
      <c r="L232" s="81">
        <v>30</v>
      </c>
      <c r="M232" s="81">
        <v>30</v>
      </c>
      <c r="N232" s="81">
        <v>0</v>
      </c>
      <c r="O232" s="144">
        <v>30</v>
      </c>
      <c r="P232" s="81">
        <v>30</v>
      </c>
      <c r="Q232" s="81">
        <v>30</v>
      </c>
    </row>
    <row r="233" spans="1:17" ht="14.25" customHeight="1" x14ac:dyDescent="0.2">
      <c r="A233" s="51"/>
      <c r="B233" s="59" t="s">
        <v>198</v>
      </c>
      <c r="C233" s="52" t="s">
        <v>157</v>
      </c>
      <c r="D233" s="52" t="s">
        <v>46</v>
      </c>
      <c r="E233" s="52" t="s">
        <v>111</v>
      </c>
      <c r="F233" s="52"/>
      <c r="G233" s="52" t="s">
        <v>121</v>
      </c>
      <c r="H233" s="52" t="s">
        <v>107</v>
      </c>
      <c r="I233" s="52" t="s">
        <v>253</v>
      </c>
      <c r="J233" s="69">
        <v>801.72</v>
      </c>
      <c r="K233" s="69">
        <v>0</v>
      </c>
      <c r="L233" s="81">
        <v>200</v>
      </c>
      <c r="M233" s="81">
        <v>200</v>
      </c>
      <c r="N233" s="81">
        <v>0</v>
      </c>
      <c r="O233" s="144">
        <v>200</v>
      </c>
      <c r="P233" s="81">
        <v>200</v>
      </c>
      <c r="Q233" s="81">
        <v>200</v>
      </c>
    </row>
    <row r="234" spans="1:17" ht="14.25" customHeight="1" x14ac:dyDescent="0.2">
      <c r="A234" s="51"/>
      <c r="B234" s="59" t="s">
        <v>198</v>
      </c>
      <c r="C234" s="52" t="s">
        <v>157</v>
      </c>
      <c r="D234" s="52" t="s">
        <v>46</v>
      </c>
      <c r="E234" s="52" t="s">
        <v>111</v>
      </c>
      <c r="F234" s="52"/>
      <c r="G234" s="52" t="s">
        <v>109</v>
      </c>
      <c r="H234" s="52" t="s">
        <v>50</v>
      </c>
      <c r="I234" s="52" t="s">
        <v>154</v>
      </c>
      <c r="J234" s="69">
        <v>122.93</v>
      </c>
      <c r="K234" s="69">
        <v>1.23</v>
      </c>
      <c r="L234" s="81">
        <v>300</v>
      </c>
      <c r="M234" s="81">
        <v>300</v>
      </c>
      <c r="N234" s="81">
        <v>0</v>
      </c>
      <c r="O234" s="144">
        <v>300</v>
      </c>
      <c r="P234" s="81">
        <v>300</v>
      </c>
      <c r="Q234" s="81">
        <v>300</v>
      </c>
    </row>
    <row r="235" spans="1:17" ht="14.25" customHeight="1" x14ac:dyDescent="0.2">
      <c r="A235" s="51"/>
      <c r="B235" s="59" t="s">
        <v>198</v>
      </c>
      <c r="C235" s="52" t="s">
        <v>157</v>
      </c>
      <c r="D235" s="52" t="s">
        <v>46</v>
      </c>
      <c r="E235" s="52" t="s">
        <v>111</v>
      </c>
      <c r="F235" s="52"/>
      <c r="G235" s="52" t="s">
        <v>109</v>
      </c>
      <c r="H235" s="52" t="s">
        <v>70</v>
      </c>
      <c r="I235" s="52" t="s">
        <v>136</v>
      </c>
      <c r="J235" s="69">
        <v>0</v>
      </c>
      <c r="K235" s="69">
        <v>0</v>
      </c>
      <c r="L235" s="81">
        <v>100</v>
      </c>
      <c r="M235" s="81">
        <v>100</v>
      </c>
      <c r="N235" s="81">
        <v>0</v>
      </c>
      <c r="O235" s="144">
        <v>100</v>
      </c>
      <c r="P235" s="81">
        <v>100</v>
      </c>
      <c r="Q235" s="81">
        <v>100</v>
      </c>
    </row>
    <row r="236" spans="1:17" ht="14.25" customHeight="1" x14ac:dyDescent="0.2">
      <c r="A236" s="51"/>
      <c r="B236" s="59" t="s">
        <v>55</v>
      </c>
      <c r="C236" s="52" t="s">
        <v>157</v>
      </c>
      <c r="D236" s="52" t="s">
        <v>46</v>
      </c>
      <c r="E236" s="52" t="s">
        <v>111</v>
      </c>
      <c r="F236" s="52" t="s">
        <v>112</v>
      </c>
      <c r="G236" s="52" t="s">
        <v>109</v>
      </c>
      <c r="H236" s="52" t="s">
        <v>54</v>
      </c>
      <c r="I236" s="52" t="s">
        <v>110</v>
      </c>
      <c r="J236" s="69">
        <v>12.5</v>
      </c>
      <c r="K236" s="69">
        <v>0</v>
      </c>
      <c r="L236" s="81">
        <v>22</v>
      </c>
      <c r="M236" s="81">
        <v>22</v>
      </c>
      <c r="N236" s="81">
        <v>0</v>
      </c>
      <c r="O236" s="144">
        <v>22</v>
      </c>
      <c r="P236" s="81">
        <v>22</v>
      </c>
      <c r="Q236" s="81">
        <v>22</v>
      </c>
    </row>
    <row r="237" spans="1:17" ht="14.25" customHeight="1" x14ac:dyDescent="0.2">
      <c r="A237" s="51"/>
      <c r="B237" s="59" t="s">
        <v>55</v>
      </c>
      <c r="C237" s="52" t="s">
        <v>157</v>
      </c>
      <c r="D237" s="52" t="s">
        <v>46</v>
      </c>
      <c r="E237" s="52" t="s">
        <v>111</v>
      </c>
      <c r="F237" s="52" t="s">
        <v>112</v>
      </c>
      <c r="G237" s="52" t="s">
        <v>109</v>
      </c>
      <c r="H237" s="52" t="s">
        <v>128</v>
      </c>
      <c r="I237" s="52" t="s">
        <v>129</v>
      </c>
      <c r="J237" s="69">
        <v>60</v>
      </c>
      <c r="K237" s="69">
        <v>0</v>
      </c>
      <c r="L237" s="81">
        <v>200</v>
      </c>
      <c r="M237" s="81">
        <v>200</v>
      </c>
      <c r="N237" s="81">
        <v>0</v>
      </c>
      <c r="O237" s="144">
        <v>200</v>
      </c>
      <c r="P237" s="81">
        <v>0</v>
      </c>
      <c r="Q237" s="81">
        <v>0</v>
      </c>
    </row>
    <row r="238" spans="1:17" ht="14.25" customHeight="1" x14ac:dyDescent="0.2">
      <c r="A238" s="51" t="s">
        <v>85</v>
      </c>
      <c r="B238" s="131" t="s">
        <v>55</v>
      </c>
      <c r="C238" s="132" t="s">
        <v>157</v>
      </c>
      <c r="D238" s="132" t="s">
        <v>46</v>
      </c>
      <c r="E238" s="132" t="s">
        <v>111</v>
      </c>
      <c r="F238" s="132" t="s">
        <v>112</v>
      </c>
      <c r="G238" s="132"/>
      <c r="H238" s="132"/>
      <c r="I238" s="132" t="s">
        <v>256</v>
      </c>
      <c r="J238" s="133">
        <f t="shared" ref="J238:Q238" si="15">SUM(J220:J237)</f>
        <v>1053.52</v>
      </c>
      <c r="K238" s="133">
        <f t="shared" si="15"/>
        <v>654.84</v>
      </c>
      <c r="L238" s="133">
        <f t="shared" si="15"/>
        <v>1667</v>
      </c>
      <c r="M238" s="133">
        <f t="shared" si="15"/>
        <v>1667</v>
      </c>
      <c r="N238" s="133">
        <f t="shared" si="15"/>
        <v>180</v>
      </c>
      <c r="O238" s="133">
        <f t="shared" si="15"/>
        <v>1667</v>
      </c>
      <c r="P238" s="133">
        <f t="shared" si="15"/>
        <v>1332</v>
      </c>
      <c r="Q238" s="133">
        <f t="shared" si="15"/>
        <v>1332</v>
      </c>
    </row>
    <row r="239" spans="1:17" ht="14.25" customHeight="1" x14ac:dyDescent="0.2">
      <c r="A239" s="51"/>
      <c r="B239" s="229" t="s">
        <v>305</v>
      </c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1"/>
    </row>
    <row r="240" spans="1:17" ht="22.5" customHeight="1" x14ac:dyDescent="0.2">
      <c r="A240" s="51" t="s">
        <v>85</v>
      </c>
      <c r="B240" s="59" t="s">
        <v>55</v>
      </c>
      <c r="C240" s="52" t="s">
        <v>145</v>
      </c>
      <c r="D240" s="52" t="s">
        <v>84</v>
      </c>
      <c r="E240" s="52" t="s">
        <v>46</v>
      </c>
      <c r="F240" s="52" t="s">
        <v>112</v>
      </c>
      <c r="G240" s="52" t="s">
        <v>88</v>
      </c>
      <c r="H240" s="52" t="s">
        <v>52</v>
      </c>
      <c r="I240" s="52" t="s">
        <v>89</v>
      </c>
      <c r="J240" s="69">
        <v>2359.44</v>
      </c>
      <c r="K240" s="69">
        <v>1094.42</v>
      </c>
      <c r="L240" s="53">
        <v>0</v>
      </c>
      <c r="M240" s="53">
        <v>100</v>
      </c>
      <c r="N240" s="53">
        <v>92</v>
      </c>
      <c r="O240" s="145">
        <v>0</v>
      </c>
      <c r="P240" s="49">
        <v>0</v>
      </c>
      <c r="Q240" s="60">
        <v>0</v>
      </c>
    </row>
    <row r="241" spans="1:17" ht="14.25" customHeight="1" x14ac:dyDescent="0.2">
      <c r="A241" s="51" t="s">
        <v>85</v>
      </c>
      <c r="B241" s="59" t="s">
        <v>55</v>
      </c>
      <c r="C241" s="52" t="s">
        <v>145</v>
      </c>
      <c r="D241" s="52" t="s">
        <v>84</v>
      </c>
      <c r="E241" s="52" t="s">
        <v>46</v>
      </c>
      <c r="F241" s="52" t="s">
        <v>112</v>
      </c>
      <c r="G241" s="52" t="s">
        <v>90</v>
      </c>
      <c r="H241" s="52" t="s">
        <v>52</v>
      </c>
      <c r="I241" s="52" t="s">
        <v>91</v>
      </c>
      <c r="J241" s="69">
        <v>0</v>
      </c>
      <c r="K241" s="69">
        <v>92.81</v>
      </c>
      <c r="L241" s="53">
        <v>0</v>
      </c>
      <c r="M241" s="53">
        <v>6</v>
      </c>
      <c r="N241" s="53">
        <v>6</v>
      </c>
      <c r="O241" s="145">
        <v>0</v>
      </c>
      <c r="P241" s="49">
        <v>0</v>
      </c>
      <c r="Q241" s="60">
        <v>0</v>
      </c>
    </row>
    <row r="242" spans="1:17" ht="14.25" customHeight="1" x14ac:dyDescent="0.2">
      <c r="A242" s="51"/>
      <c r="B242" s="59" t="s">
        <v>198</v>
      </c>
      <c r="C242" s="52" t="s">
        <v>145</v>
      </c>
      <c r="D242" s="52" t="s">
        <v>84</v>
      </c>
      <c r="E242" s="52" t="s">
        <v>46</v>
      </c>
      <c r="F242" s="52"/>
      <c r="G242" s="52" t="s">
        <v>113</v>
      </c>
      <c r="H242" s="52"/>
      <c r="I242" s="52" t="s">
        <v>114</v>
      </c>
      <c r="J242" s="69">
        <v>15.6</v>
      </c>
      <c r="K242" s="69">
        <v>0</v>
      </c>
      <c r="L242" s="53">
        <v>0</v>
      </c>
      <c r="M242" s="53">
        <v>0</v>
      </c>
      <c r="N242" s="53">
        <v>0</v>
      </c>
      <c r="O242" s="145">
        <v>0</v>
      </c>
      <c r="P242" s="49">
        <v>0</v>
      </c>
      <c r="Q242" s="60">
        <v>0</v>
      </c>
    </row>
    <row r="243" spans="1:17" ht="14.25" customHeight="1" x14ac:dyDescent="0.2">
      <c r="A243" s="51" t="s">
        <v>85</v>
      </c>
      <c r="B243" s="59" t="s">
        <v>55</v>
      </c>
      <c r="C243" s="52" t="s">
        <v>145</v>
      </c>
      <c r="D243" s="52" t="s">
        <v>84</v>
      </c>
      <c r="E243" s="52" t="s">
        <v>46</v>
      </c>
      <c r="F243" s="52" t="s">
        <v>112</v>
      </c>
      <c r="G243" s="52" t="s">
        <v>92</v>
      </c>
      <c r="H243" s="52" t="s">
        <v>50</v>
      </c>
      <c r="I243" s="52" t="s">
        <v>93</v>
      </c>
      <c r="J243" s="69">
        <v>0</v>
      </c>
      <c r="K243" s="69">
        <v>12.17</v>
      </c>
      <c r="L243" s="53">
        <v>0</v>
      </c>
      <c r="M243" s="53">
        <v>1</v>
      </c>
      <c r="N243" s="53">
        <v>1</v>
      </c>
      <c r="O243" s="145">
        <v>0</v>
      </c>
      <c r="P243" s="49">
        <v>0</v>
      </c>
      <c r="Q243" s="60">
        <v>0</v>
      </c>
    </row>
    <row r="244" spans="1:17" ht="14.25" customHeight="1" x14ac:dyDescent="0.2">
      <c r="A244" s="51" t="s">
        <v>85</v>
      </c>
      <c r="B244" s="59" t="s">
        <v>55</v>
      </c>
      <c r="C244" s="52" t="s">
        <v>145</v>
      </c>
      <c r="D244" s="52" t="s">
        <v>84</v>
      </c>
      <c r="E244" s="52" t="s">
        <v>46</v>
      </c>
      <c r="F244" s="52" t="s">
        <v>112</v>
      </c>
      <c r="G244" s="52" t="s">
        <v>92</v>
      </c>
      <c r="H244" s="52" t="s">
        <v>61</v>
      </c>
      <c r="I244" s="52" t="s">
        <v>94</v>
      </c>
      <c r="J244" s="69">
        <v>0</v>
      </c>
      <c r="K244" s="69">
        <v>121.82</v>
      </c>
      <c r="L244" s="53">
        <v>0</v>
      </c>
      <c r="M244" s="53">
        <v>10</v>
      </c>
      <c r="N244" s="53">
        <v>10</v>
      </c>
      <c r="O244" s="145">
        <v>0</v>
      </c>
      <c r="P244" s="49">
        <v>0</v>
      </c>
      <c r="Q244" s="60">
        <v>0</v>
      </c>
    </row>
    <row r="245" spans="1:17" ht="14.25" customHeight="1" x14ac:dyDescent="0.2">
      <c r="A245" s="51" t="s">
        <v>85</v>
      </c>
      <c r="B245" s="59" t="s">
        <v>55</v>
      </c>
      <c r="C245" s="52" t="s">
        <v>145</v>
      </c>
      <c r="D245" s="52" t="s">
        <v>84</v>
      </c>
      <c r="E245" s="52" t="s">
        <v>46</v>
      </c>
      <c r="F245" s="52" t="s">
        <v>112</v>
      </c>
      <c r="G245" s="52" t="s">
        <v>92</v>
      </c>
      <c r="H245" s="52" t="s">
        <v>57</v>
      </c>
      <c r="I245" s="52" t="s">
        <v>95</v>
      </c>
      <c r="J245" s="69">
        <v>0</v>
      </c>
      <c r="K245" s="69">
        <v>6.94</v>
      </c>
      <c r="L245" s="53">
        <v>0</v>
      </c>
      <c r="M245" s="53">
        <v>1</v>
      </c>
      <c r="N245" s="53">
        <v>1</v>
      </c>
      <c r="O245" s="145">
        <v>0</v>
      </c>
      <c r="P245" s="49">
        <v>0</v>
      </c>
      <c r="Q245" s="60">
        <v>0</v>
      </c>
    </row>
    <row r="246" spans="1:17" ht="14.25" customHeight="1" x14ac:dyDescent="0.2">
      <c r="A246" s="51" t="s">
        <v>85</v>
      </c>
      <c r="B246" s="59" t="s">
        <v>55</v>
      </c>
      <c r="C246" s="52" t="s">
        <v>145</v>
      </c>
      <c r="D246" s="52" t="s">
        <v>84</v>
      </c>
      <c r="E246" s="52" t="s">
        <v>46</v>
      </c>
      <c r="F246" s="52" t="s">
        <v>112</v>
      </c>
      <c r="G246" s="52" t="s">
        <v>92</v>
      </c>
      <c r="H246" s="52" t="s">
        <v>70</v>
      </c>
      <c r="I246" s="52" t="s">
        <v>96</v>
      </c>
      <c r="J246" s="69">
        <v>0</v>
      </c>
      <c r="K246" s="69">
        <v>26.1</v>
      </c>
      <c r="L246" s="53">
        <v>0</v>
      </c>
      <c r="M246" s="53">
        <v>2</v>
      </c>
      <c r="N246" s="53">
        <v>2</v>
      </c>
      <c r="O246" s="145">
        <v>0</v>
      </c>
      <c r="P246" s="49">
        <v>0</v>
      </c>
      <c r="Q246" s="60">
        <v>0</v>
      </c>
    </row>
    <row r="247" spans="1:17" ht="22.5" customHeight="1" x14ac:dyDescent="0.2">
      <c r="A247" s="51" t="s">
        <v>85</v>
      </c>
      <c r="B247" s="59" t="s">
        <v>55</v>
      </c>
      <c r="C247" s="52" t="s">
        <v>145</v>
      </c>
      <c r="D247" s="52" t="s">
        <v>84</v>
      </c>
      <c r="E247" s="52" t="s">
        <v>46</v>
      </c>
      <c r="F247" s="52" t="s">
        <v>112</v>
      </c>
      <c r="G247" s="52" t="s">
        <v>92</v>
      </c>
      <c r="H247" s="52" t="s">
        <v>97</v>
      </c>
      <c r="I247" s="52" t="s">
        <v>98</v>
      </c>
      <c r="J247" s="69">
        <v>0</v>
      </c>
      <c r="K247" s="69">
        <v>8.6999999999999993</v>
      </c>
      <c r="L247" s="53">
        <v>0</v>
      </c>
      <c r="M247" s="53">
        <v>1</v>
      </c>
      <c r="N247" s="53">
        <v>1</v>
      </c>
      <c r="O247" s="145">
        <v>0</v>
      </c>
      <c r="P247" s="49">
        <v>0</v>
      </c>
      <c r="Q247" s="60">
        <v>0</v>
      </c>
    </row>
    <row r="248" spans="1:17" ht="22.5" customHeight="1" x14ac:dyDescent="0.2">
      <c r="A248" s="51" t="s">
        <v>85</v>
      </c>
      <c r="B248" s="59" t="s">
        <v>55</v>
      </c>
      <c r="C248" s="52" t="s">
        <v>145</v>
      </c>
      <c r="D248" s="52" t="s">
        <v>84</v>
      </c>
      <c r="E248" s="52" t="s">
        <v>46</v>
      </c>
      <c r="F248" s="52" t="s">
        <v>112</v>
      </c>
      <c r="G248" s="52" t="s">
        <v>92</v>
      </c>
      <c r="H248" s="52" t="s">
        <v>99</v>
      </c>
      <c r="I248" s="52" t="s">
        <v>100</v>
      </c>
      <c r="J248" s="69">
        <v>0</v>
      </c>
      <c r="K248" s="69">
        <v>41.3</v>
      </c>
      <c r="L248" s="53">
        <v>0</v>
      </c>
      <c r="M248" s="53">
        <v>3</v>
      </c>
      <c r="N248" s="53">
        <v>3</v>
      </c>
      <c r="O248" s="145">
        <v>0</v>
      </c>
      <c r="P248" s="49">
        <v>0</v>
      </c>
      <c r="Q248" s="60">
        <v>0</v>
      </c>
    </row>
    <row r="249" spans="1:17" ht="14.25" customHeight="1" x14ac:dyDescent="0.2">
      <c r="A249" s="51"/>
      <c r="B249" s="59" t="s">
        <v>198</v>
      </c>
      <c r="C249" s="52" t="s">
        <v>145</v>
      </c>
      <c r="D249" s="52" t="s">
        <v>84</v>
      </c>
      <c r="E249" s="52" t="s">
        <v>46</v>
      </c>
      <c r="F249" s="52"/>
      <c r="G249" s="52" t="s">
        <v>106</v>
      </c>
      <c r="H249" s="52" t="s">
        <v>107</v>
      </c>
      <c r="I249" s="52" t="s">
        <v>108</v>
      </c>
      <c r="J249" s="69">
        <v>86.13</v>
      </c>
      <c r="K249" s="69">
        <v>20.84</v>
      </c>
      <c r="L249" s="53">
        <v>30</v>
      </c>
      <c r="M249" s="53">
        <v>30</v>
      </c>
      <c r="N249" s="53">
        <v>0</v>
      </c>
      <c r="O249" s="145">
        <v>30</v>
      </c>
      <c r="P249" s="49">
        <v>30</v>
      </c>
      <c r="Q249" s="60">
        <v>30</v>
      </c>
    </row>
    <row r="250" spans="1:17" ht="14.25" customHeight="1" x14ac:dyDescent="0.2">
      <c r="A250" s="51" t="s">
        <v>85</v>
      </c>
      <c r="B250" s="59" t="s">
        <v>55</v>
      </c>
      <c r="C250" s="52" t="s">
        <v>145</v>
      </c>
      <c r="D250" s="52" t="s">
        <v>84</v>
      </c>
      <c r="E250" s="52" t="s">
        <v>46</v>
      </c>
      <c r="F250" s="52" t="s">
        <v>112</v>
      </c>
      <c r="G250" s="52" t="s">
        <v>106</v>
      </c>
      <c r="H250" s="52" t="s">
        <v>146</v>
      </c>
      <c r="I250" s="52" t="s">
        <v>147</v>
      </c>
      <c r="J250" s="69">
        <v>14.97</v>
      </c>
      <c r="K250" s="69">
        <v>27.08</v>
      </c>
      <c r="L250" s="53">
        <v>30</v>
      </c>
      <c r="M250" s="53">
        <v>30</v>
      </c>
      <c r="N250" s="53">
        <v>0</v>
      </c>
      <c r="O250" s="145">
        <v>30</v>
      </c>
      <c r="P250" s="49">
        <v>30</v>
      </c>
      <c r="Q250" s="60">
        <v>30</v>
      </c>
    </row>
    <row r="251" spans="1:17" ht="14.25" customHeight="1" x14ac:dyDescent="0.2">
      <c r="A251" s="51"/>
      <c r="B251" s="59" t="s">
        <v>198</v>
      </c>
      <c r="C251" s="52" t="s">
        <v>145</v>
      </c>
      <c r="D251" s="52" t="s">
        <v>84</v>
      </c>
      <c r="E251" s="52" t="s">
        <v>46</v>
      </c>
      <c r="F251" s="52"/>
      <c r="G251" s="52" t="s">
        <v>109</v>
      </c>
      <c r="H251" s="52" t="s">
        <v>107</v>
      </c>
      <c r="I251" s="52" t="s">
        <v>232</v>
      </c>
      <c r="J251" s="69">
        <v>0</v>
      </c>
      <c r="K251" s="69">
        <v>0</v>
      </c>
      <c r="L251" s="53">
        <v>22</v>
      </c>
      <c r="M251" s="53">
        <v>22</v>
      </c>
      <c r="N251" s="53">
        <v>0</v>
      </c>
      <c r="O251" s="145">
        <v>22</v>
      </c>
      <c r="P251" s="49">
        <v>22</v>
      </c>
      <c r="Q251" s="60">
        <v>22</v>
      </c>
    </row>
    <row r="252" spans="1:17" ht="14.25" customHeight="1" x14ac:dyDescent="0.2">
      <c r="A252" s="51" t="s">
        <v>85</v>
      </c>
      <c r="B252" s="59" t="s">
        <v>55</v>
      </c>
      <c r="C252" s="52" t="s">
        <v>145</v>
      </c>
      <c r="D252" s="52" t="s">
        <v>84</v>
      </c>
      <c r="E252" s="52" t="s">
        <v>46</v>
      </c>
      <c r="F252" s="52" t="s">
        <v>112</v>
      </c>
      <c r="G252" s="52" t="s">
        <v>109</v>
      </c>
      <c r="H252" s="52" t="s">
        <v>133</v>
      </c>
      <c r="I252" s="52" t="s">
        <v>137</v>
      </c>
      <c r="J252" s="69">
        <v>9.89</v>
      </c>
      <c r="K252" s="69">
        <v>8</v>
      </c>
      <c r="L252" s="53">
        <v>30</v>
      </c>
      <c r="M252" s="53">
        <v>30</v>
      </c>
      <c r="N252" s="53">
        <v>0</v>
      </c>
      <c r="O252" s="145">
        <v>30</v>
      </c>
      <c r="P252" s="49">
        <v>30</v>
      </c>
      <c r="Q252" s="60">
        <v>30</v>
      </c>
    </row>
    <row r="253" spans="1:17" ht="14.25" customHeight="1" x14ac:dyDescent="0.2">
      <c r="A253" s="51"/>
      <c r="B253" s="59" t="s">
        <v>198</v>
      </c>
      <c r="C253" s="52" t="s">
        <v>145</v>
      </c>
      <c r="D253" s="52" t="s">
        <v>84</v>
      </c>
      <c r="E253" s="52" t="s">
        <v>46</v>
      </c>
      <c r="F253" s="52"/>
      <c r="G253" s="52" t="s">
        <v>109</v>
      </c>
      <c r="H253" s="52" t="s">
        <v>117</v>
      </c>
      <c r="I253" s="52" t="s">
        <v>138</v>
      </c>
      <c r="J253" s="69">
        <v>27.2</v>
      </c>
      <c r="K253" s="69">
        <v>35.42</v>
      </c>
      <c r="L253" s="53">
        <v>35</v>
      </c>
      <c r="M253" s="53">
        <v>35</v>
      </c>
      <c r="N253" s="53">
        <v>0</v>
      </c>
      <c r="O253" s="145">
        <v>35</v>
      </c>
      <c r="P253" s="49">
        <v>35</v>
      </c>
      <c r="Q253" s="60">
        <v>35</v>
      </c>
    </row>
    <row r="254" spans="1:17" ht="14.25" customHeight="1" x14ac:dyDescent="0.2">
      <c r="A254" s="51"/>
      <c r="B254" s="131" t="s">
        <v>198</v>
      </c>
      <c r="C254" s="132" t="s">
        <v>145</v>
      </c>
      <c r="D254" s="132" t="s">
        <v>84</v>
      </c>
      <c r="E254" s="132" t="s">
        <v>46</v>
      </c>
      <c r="F254" s="132"/>
      <c r="G254" s="132"/>
      <c r="H254" s="132"/>
      <c r="I254" s="132" t="s">
        <v>256</v>
      </c>
      <c r="J254" s="133">
        <f>SUM(J240:J253)</f>
        <v>2513.2299999999996</v>
      </c>
      <c r="K254" s="133">
        <f t="shared" ref="K254:Q254" si="16">SUM(K240:K253)</f>
        <v>1495.6</v>
      </c>
      <c r="L254" s="133">
        <f t="shared" si="16"/>
        <v>147</v>
      </c>
      <c r="M254" s="133">
        <f t="shared" si="16"/>
        <v>271</v>
      </c>
      <c r="N254" s="133">
        <f t="shared" si="16"/>
        <v>116</v>
      </c>
      <c r="O254" s="133">
        <f t="shared" si="16"/>
        <v>147</v>
      </c>
      <c r="P254" s="133">
        <f t="shared" si="16"/>
        <v>147</v>
      </c>
      <c r="Q254" s="133">
        <f t="shared" si="16"/>
        <v>147</v>
      </c>
    </row>
    <row r="255" spans="1:17" ht="14.25" customHeight="1" x14ac:dyDescent="0.2">
      <c r="A255" s="51"/>
      <c r="B255" s="229" t="s">
        <v>299</v>
      </c>
      <c r="C255" s="230"/>
      <c r="D255" s="230"/>
      <c r="E255" s="230"/>
      <c r="F255" s="230"/>
      <c r="G255" s="230"/>
      <c r="H255" s="230"/>
      <c r="I255" s="230"/>
      <c r="J255" s="230"/>
      <c r="K255" s="230"/>
      <c r="L255" s="230"/>
      <c r="M255" s="230"/>
      <c r="N255" s="230"/>
      <c r="O255" s="230"/>
      <c r="P255" s="230"/>
      <c r="Q255" s="231"/>
    </row>
    <row r="256" spans="1:17" ht="14.25" customHeight="1" x14ac:dyDescent="0.2">
      <c r="A256" s="51" t="s">
        <v>85</v>
      </c>
      <c r="B256" s="59" t="s">
        <v>55</v>
      </c>
      <c r="C256" s="52" t="s">
        <v>145</v>
      </c>
      <c r="D256" s="52" t="s">
        <v>158</v>
      </c>
      <c r="E256" s="52" t="s">
        <v>84</v>
      </c>
      <c r="F256" s="52" t="s">
        <v>112</v>
      </c>
      <c r="G256" s="52" t="s">
        <v>92</v>
      </c>
      <c r="H256" s="52" t="s">
        <v>57</v>
      </c>
      <c r="I256" s="52" t="s">
        <v>95</v>
      </c>
      <c r="J256" s="53">
        <v>0</v>
      </c>
      <c r="K256" s="53">
        <v>1.6</v>
      </c>
      <c r="L256" s="53">
        <v>5</v>
      </c>
      <c r="M256" s="53">
        <v>5</v>
      </c>
      <c r="N256" s="53">
        <v>0</v>
      </c>
      <c r="O256" s="145">
        <v>5</v>
      </c>
      <c r="P256" s="49">
        <v>5</v>
      </c>
      <c r="Q256" s="60">
        <v>5</v>
      </c>
    </row>
    <row r="257" spans="1:17" ht="14.25" customHeight="1" x14ac:dyDescent="0.2">
      <c r="A257" s="51"/>
      <c r="B257" s="59" t="s">
        <v>55</v>
      </c>
      <c r="C257" s="52" t="s">
        <v>145</v>
      </c>
      <c r="D257" s="52" t="s">
        <v>158</v>
      </c>
      <c r="E257" s="52" t="s">
        <v>84</v>
      </c>
      <c r="F257" s="52" t="s">
        <v>112</v>
      </c>
      <c r="G257" s="52" t="s">
        <v>106</v>
      </c>
      <c r="H257" s="52" t="s">
        <v>107</v>
      </c>
      <c r="I257" s="52" t="s">
        <v>108</v>
      </c>
      <c r="J257" s="53">
        <v>4.0599999999999996</v>
      </c>
      <c r="K257" s="53">
        <v>48.2</v>
      </c>
      <c r="L257" s="53">
        <v>500</v>
      </c>
      <c r="M257" s="53">
        <v>200</v>
      </c>
      <c r="N257" s="53">
        <v>10</v>
      </c>
      <c r="O257" s="145">
        <v>500</v>
      </c>
      <c r="P257" s="49">
        <v>500</v>
      </c>
      <c r="Q257" s="60">
        <v>500</v>
      </c>
    </row>
    <row r="258" spans="1:17" ht="14.25" customHeight="1" x14ac:dyDescent="0.2">
      <c r="A258" s="51" t="s">
        <v>85</v>
      </c>
      <c r="B258" s="59" t="s">
        <v>55</v>
      </c>
      <c r="C258" s="52" t="s">
        <v>145</v>
      </c>
      <c r="D258" s="52" t="s">
        <v>158</v>
      </c>
      <c r="E258" s="52" t="s">
        <v>84</v>
      </c>
      <c r="F258" s="52" t="s">
        <v>112</v>
      </c>
      <c r="G258" s="52" t="s">
        <v>106</v>
      </c>
      <c r="H258" s="52" t="s">
        <v>146</v>
      </c>
      <c r="I258" s="52" t="s">
        <v>147</v>
      </c>
      <c r="J258" s="53">
        <v>0</v>
      </c>
      <c r="K258" s="53">
        <v>0</v>
      </c>
      <c r="L258" s="53">
        <v>10</v>
      </c>
      <c r="M258" s="53">
        <v>10</v>
      </c>
      <c r="N258" s="53">
        <v>0</v>
      </c>
      <c r="O258" s="145">
        <v>10</v>
      </c>
      <c r="P258" s="49">
        <v>10</v>
      </c>
      <c r="Q258" s="60">
        <v>10</v>
      </c>
    </row>
    <row r="259" spans="1:17" ht="14.25" customHeight="1" x14ac:dyDescent="0.2">
      <c r="A259" s="51" t="s">
        <v>85</v>
      </c>
      <c r="B259" s="59" t="s">
        <v>55</v>
      </c>
      <c r="C259" s="52" t="s">
        <v>145</v>
      </c>
      <c r="D259" s="52" t="s">
        <v>158</v>
      </c>
      <c r="E259" s="52" t="s">
        <v>84</v>
      </c>
      <c r="F259" s="52" t="s">
        <v>112</v>
      </c>
      <c r="G259" s="52" t="s">
        <v>119</v>
      </c>
      <c r="H259" s="52" t="s">
        <v>70</v>
      </c>
      <c r="I259" s="52" t="s">
        <v>120</v>
      </c>
      <c r="J259" s="53">
        <v>0</v>
      </c>
      <c r="K259" s="53">
        <v>0</v>
      </c>
      <c r="L259" s="53">
        <v>50</v>
      </c>
      <c r="M259" s="53">
        <v>50</v>
      </c>
      <c r="N259" s="53">
        <v>0</v>
      </c>
      <c r="O259" s="145">
        <v>50</v>
      </c>
      <c r="P259" s="49">
        <v>50</v>
      </c>
      <c r="Q259" s="60">
        <v>50</v>
      </c>
    </row>
    <row r="260" spans="1:17" ht="22.5" customHeight="1" x14ac:dyDescent="0.2">
      <c r="A260" s="51" t="s">
        <v>85</v>
      </c>
      <c r="B260" s="59" t="s">
        <v>55</v>
      </c>
      <c r="C260" s="52" t="s">
        <v>145</v>
      </c>
      <c r="D260" s="52" t="s">
        <v>158</v>
      </c>
      <c r="E260" s="52" t="s">
        <v>84</v>
      </c>
      <c r="F260" s="52" t="s">
        <v>112</v>
      </c>
      <c r="G260" s="52" t="s">
        <v>121</v>
      </c>
      <c r="H260" s="52" t="s">
        <v>107</v>
      </c>
      <c r="I260" s="52" t="s">
        <v>122</v>
      </c>
      <c r="J260" s="53">
        <v>372.74</v>
      </c>
      <c r="K260" s="53">
        <v>0</v>
      </c>
      <c r="L260" s="53">
        <v>500</v>
      </c>
      <c r="M260" s="53">
        <v>300</v>
      </c>
      <c r="N260" s="53">
        <v>0</v>
      </c>
      <c r="O260" s="145">
        <v>500</v>
      </c>
      <c r="P260" s="49">
        <v>1500</v>
      </c>
      <c r="Q260" s="60">
        <v>1500</v>
      </c>
    </row>
    <row r="261" spans="1:17" ht="13.5" customHeight="1" x14ac:dyDescent="0.2">
      <c r="A261" s="51"/>
      <c r="B261" s="59" t="s">
        <v>198</v>
      </c>
      <c r="C261" s="52" t="s">
        <v>145</v>
      </c>
      <c r="D261" s="52" t="s">
        <v>158</v>
      </c>
      <c r="E261" s="52" t="s">
        <v>84</v>
      </c>
      <c r="F261" s="52"/>
      <c r="G261" s="52" t="s">
        <v>109</v>
      </c>
      <c r="H261" s="52" t="s">
        <v>61</v>
      </c>
      <c r="I261" s="52" t="s">
        <v>163</v>
      </c>
      <c r="J261" s="53">
        <v>0</v>
      </c>
      <c r="K261" s="53">
        <v>0</v>
      </c>
      <c r="L261" s="53">
        <v>600</v>
      </c>
      <c r="M261" s="53">
        <v>600</v>
      </c>
      <c r="N261" s="53">
        <v>0</v>
      </c>
      <c r="O261" s="145">
        <v>300</v>
      </c>
      <c r="P261" s="49">
        <v>0</v>
      </c>
      <c r="Q261" s="60">
        <v>0</v>
      </c>
    </row>
    <row r="262" spans="1:17" ht="13.5" customHeight="1" x14ac:dyDescent="0.2">
      <c r="A262" s="51"/>
      <c r="B262" s="59" t="s">
        <v>198</v>
      </c>
      <c r="C262" s="52" t="s">
        <v>145</v>
      </c>
      <c r="D262" s="52" t="s">
        <v>158</v>
      </c>
      <c r="E262" s="52" t="s">
        <v>84</v>
      </c>
      <c r="F262" s="52"/>
      <c r="G262" s="52" t="s">
        <v>109</v>
      </c>
      <c r="H262" s="52" t="s">
        <v>70</v>
      </c>
      <c r="I262" s="52" t="s">
        <v>136</v>
      </c>
      <c r="J262" s="53">
        <v>400</v>
      </c>
      <c r="K262" s="53">
        <v>0</v>
      </c>
      <c r="L262" s="53">
        <v>500</v>
      </c>
      <c r="M262" s="53">
        <v>500</v>
      </c>
      <c r="N262" s="53">
        <v>0</v>
      </c>
      <c r="O262" s="145">
        <v>200</v>
      </c>
      <c r="P262" s="49">
        <v>500</v>
      </c>
      <c r="Q262" s="60">
        <v>500</v>
      </c>
    </row>
    <row r="263" spans="1:17" ht="13.5" customHeight="1" x14ac:dyDescent="0.2">
      <c r="A263" s="51"/>
      <c r="B263" s="59" t="s">
        <v>198</v>
      </c>
      <c r="C263" s="52" t="s">
        <v>145</v>
      </c>
      <c r="D263" s="52" t="s">
        <v>158</v>
      </c>
      <c r="E263" s="52" t="s">
        <v>84</v>
      </c>
      <c r="F263" s="52"/>
      <c r="G263" s="52" t="s">
        <v>109</v>
      </c>
      <c r="H263" s="52" t="s">
        <v>97</v>
      </c>
      <c r="I263" s="52" t="s">
        <v>155</v>
      </c>
      <c r="J263" s="53">
        <v>500</v>
      </c>
      <c r="K263" s="53">
        <v>0</v>
      </c>
      <c r="L263" s="53">
        <v>300</v>
      </c>
      <c r="M263" s="53">
        <v>300</v>
      </c>
      <c r="N263" s="53">
        <v>0</v>
      </c>
      <c r="O263" s="145">
        <v>300</v>
      </c>
      <c r="P263" s="49">
        <v>300</v>
      </c>
      <c r="Q263" s="60">
        <v>300</v>
      </c>
    </row>
    <row r="264" spans="1:17" ht="14.25" customHeight="1" x14ac:dyDescent="0.2">
      <c r="A264" s="51"/>
      <c r="B264" s="61" t="s">
        <v>198</v>
      </c>
      <c r="C264" s="54" t="s">
        <v>145</v>
      </c>
      <c r="D264" s="54" t="s">
        <v>158</v>
      </c>
      <c r="E264" s="54" t="s">
        <v>84</v>
      </c>
      <c r="F264" s="52"/>
      <c r="G264" s="54" t="s">
        <v>109</v>
      </c>
      <c r="H264" s="52" t="s">
        <v>128</v>
      </c>
      <c r="I264" s="52" t="s">
        <v>129</v>
      </c>
      <c r="J264" s="53">
        <v>0</v>
      </c>
      <c r="K264" s="53">
        <v>288</v>
      </c>
      <c r="L264" s="53">
        <v>300</v>
      </c>
      <c r="M264" s="53">
        <v>300</v>
      </c>
      <c r="N264" s="53">
        <v>0</v>
      </c>
      <c r="O264" s="145">
        <v>300</v>
      </c>
      <c r="P264" s="49">
        <v>300</v>
      </c>
      <c r="Q264" s="60">
        <v>300</v>
      </c>
    </row>
    <row r="265" spans="1:17" ht="14.25" customHeight="1" x14ac:dyDescent="0.2">
      <c r="A265" s="51" t="s">
        <v>85</v>
      </c>
      <c r="B265" s="131" t="s">
        <v>55</v>
      </c>
      <c r="C265" s="132" t="s">
        <v>145</v>
      </c>
      <c r="D265" s="132" t="s">
        <v>158</v>
      </c>
      <c r="E265" s="132" t="s">
        <v>84</v>
      </c>
      <c r="F265" s="132" t="s">
        <v>112</v>
      </c>
      <c r="G265" s="132"/>
      <c r="H265" s="132"/>
      <c r="I265" s="132" t="s">
        <v>256</v>
      </c>
      <c r="J265" s="134">
        <f t="shared" ref="J265:Q265" si="17">SUM(J256:J264)</f>
        <v>1276.8</v>
      </c>
      <c r="K265" s="134">
        <f t="shared" si="17"/>
        <v>337.8</v>
      </c>
      <c r="L265" s="134">
        <f t="shared" si="17"/>
        <v>2765</v>
      </c>
      <c r="M265" s="134">
        <f t="shared" si="17"/>
        <v>2265</v>
      </c>
      <c r="N265" s="134">
        <f t="shared" si="17"/>
        <v>10</v>
      </c>
      <c r="O265" s="134">
        <f t="shared" si="17"/>
        <v>2165</v>
      </c>
      <c r="P265" s="134">
        <f t="shared" si="17"/>
        <v>3165</v>
      </c>
      <c r="Q265" s="134">
        <f t="shared" si="17"/>
        <v>3165</v>
      </c>
    </row>
    <row r="266" spans="1:17" ht="14.25" customHeight="1" x14ac:dyDescent="0.2">
      <c r="A266" s="51"/>
      <c r="B266" s="229" t="s">
        <v>208</v>
      </c>
      <c r="C266" s="230"/>
      <c r="D266" s="230"/>
      <c r="E266" s="230"/>
      <c r="F266" s="230"/>
      <c r="G266" s="230"/>
      <c r="H266" s="230"/>
      <c r="I266" s="230"/>
      <c r="J266" s="230"/>
      <c r="K266" s="230"/>
      <c r="L266" s="230"/>
      <c r="M266" s="230"/>
      <c r="N266" s="230"/>
      <c r="O266" s="230"/>
      <c r="P266" s="230"/>
      <c r="Q266" s="231"/>
    </row>
    <row r="267" spans="1:17" ht="14.25" customHeight="1" x14ac:dyDescent="0.2">
      <c r="A267" s="51" t="s">
        <v>85</v>
      </c>
      <c r="B267" s="59" t="s">
        <v>55</v>
      </c>
      <c r="C267" s="52" t="s">
        <v>159</v>
      </c>
      <c r="D267" s="52" t="s">
        <v>84</v>
      </c>
      <c r="E267" s="52" t="s">
        <v>111</v>
      </c>
      <c r="F267" s="52" t="s">
        <v>112</v>
      </c>
      <c r="G267" s="52" t="s">
        <v>106</v>
      </c>
      <c r="H267" s="52" t="s">
        <v>107</v>
      </c>
      <c r="I267" s="52" t="s">
        <v>108</v>
      </c>
      <c r="J267" s="53">
        <v>17.2</v>
      </c>
      <c r="K267" s="53">
        <v>0</v>
      </c>
      <c r="L267" s="53">
        <v>100</v>
      </c>
      <c r="M267" s="53">
        <v>100</v>
      </c>
      <c r="N267" s="53">
        <v>0</v>
      </c>
      <c r="O267" s="145">
        <v>100</v>
      </c>
      <c r="P267" s="49">
        <v>100</v>
      </c>
      <c r="Q267" s="60">
        <v>100</v>
      </c>
    </row>
    <row r="268" spans="1:17" ht="14.25" customHeight="1" x14ac:dyDescent="0.2">
      <c r="A268" s="51" t="s">
        <v>85</v>
      </c>
      <c r="B268" s="59" t="s">
        <v>55</v>
      </c>
      <c r="C268" s="52" t="s">
        <v>159</v>
      </c>
      <c r="D268" s="52" t="s">
        <v>84</v>
      </c>
      <c r="E268" s="52" t="s">
        <v>111</v>
      </c>
      <c r="F268" s="52" t="s">
        <v>112</v>
      </c>
      <c r="G268" s="52" t="s">
        <v>109</v>
      </c>
      <c r="H268" s="52" t="s">
        <v>70</v>
      </c>
      <c r="I268" s="52" t="s">
        <v>136</v>
      </c>
      <c r="J268" s="53">
        <v>3975.4</v>
      </c>
      <c r="K268" s="53">
        <v>4134.13</v>
      </c>
      <c r="L268" s="53">
        <v>4200</v>
      </c>
      <c r="M268" s="53">
        <v>4200</v>
      </c>
      <c r="N268" s="53">
        <v>4500</v>
      </c>
      <c r="O268" s="145">
        <v>4500</v>
      </c>
      <c r="P268" s="49">
        <v>4500</v>
      </c>
      <c r="Q268" s="60">
        <v>4500</v>
      </c>
    </row>
    <row r="269" spans="1:17" ht="14.25" customHeight="1" x14ac:dyDescent="0.2">
      <c r="A269" s="51"/>
      <c r="B269" s="59" t="s">
        <v>55</v>
      </c>
      <c r="C269" s="52" t="s">
        <v>159</v>
      </c>
      <c r="D269" s="52" t="s">
        <v>84</v>
      </c>
      <c r="E269" s="52" t="s">
        <v>111</v>
      </c>
      <c r="F269" s="52" t="s">
        <v>112</v>
      </c>
      <c r="G269" s="52" t="s">
        <v>109</v>
      </c>
      <c r="H269" s="52" t="s">
        <v>54</v>
      </c>
      <c r="I269" s="52" t="s">
        <v>110</v>
      </c>
      <c r="J269" s="53">
        <v>229.29</v>
      </c>
      <c r="K269" s="53">
        <v>507.79</v>
      </c>
      <c r="L269" s="53">
        <v>550</v>
      </c>
      <c r="M269" s="53">
        <v>550</v>
      </c>
      <c r="N269" s="53">
        <v>550</v>
      </c>
      <c r="O269" s="145">
        <v>550</v>
      </c>
      <c r="P269" s="49">
        <v>550</v>
      </c>
      <c r="Q269" s="60">
        <v>550</v>
      </c>
    </row>
    <row r="270" spans="1:17" ht="14.25" customHeight="1" x14ac:dyDescent="0.2">
      <c r="A270" s="51" t="s">
        <v>85</v>
      </c>
      <c r="B270" s="131" t="s">
        <v>55</v>
      </c>
      <c r="C270" s="132" t="s">
        <v>159</v>
      </c>
      <c r="D270" s="132" t="s">
        <v>84</v>
      </c>
      <c r="E270" s="132" t="s">
        <v>111</v>
      </c>
      <c r="F270" s="132" t="s">
        <v>112</v>
      </c>
      <c r="G270" s="132"/>
      <c r="H270" s="132"/>
      <c r="I270" s="132" t="s">
        <v>256</v>
      </c>
      <c r="J270" s="134">
        <f>SUM(J267:J269)</f>
        <v>4221.8900000000003</v>
      </c>
      <c r="K270" s="134">
        <f t="shared" ref="K270:Q270" si="18">SUM(K267:K269)</f>
        <v>4641.92</v>
      </c>
      <c r="L270" s="134">
        <f t="shared" si="18"/>
        <v>4850</v>
      </c>
      <c r="M270" s="134">
        <f t="shared" si="18"/>
        <v>4850</v>
      </c>
      <c r="N270" s="134">
        <f t="shared" si="18"/>
        <v>5050</v>
      </c>
      <c r="O270" s="134">
        <f t="shared" si="18"/>
        <v>5150</v>
      </c>
      <c r="P270" s="134">
        <f t="shared" si="18"/>
        <v>5150</v>
      </c>
      <c r="Q270" s="134">
        <f t="shared" si="18"/>
        <v>5150</v>
      </c>
    </row>
    <row r="271" spans="1:17" ht="14.25" customHeight="1" x14ac:dyDescent="0.2">
      <c r="A271" s="51"/>
      <c r="B271" s="229" t="s">
        <v>300</v>
      </c>
      <c r="C271" s="230"/>
      <c r="D271" s="230"/>
      <c r="E271" s="230"/>
      <c r="F271" s="230"/>
      <c r="G271" s="230"/>
      <c r="H271" s="230"/>
      <c r="I271" s="230"/>
      <c r="J271" s="230"/>
      <c r="K271" s="230"/>
      <c r="L271" s="230"/>
      <c r="M271" s="230"/>
      <c r="N271" s="230"/>
      <c r="O271" s="230"/>
      <c r="P271" s="230"/>
      <c r="Q271" s="231"/>
    </row>
    <row r="272" spans="1:17" ht="23.25" customHeight="1" x14ac:dyDescent="0.2">
      <c r="A272" s="51" t="s">
        <v>85</v>
      </c>
      <c r="B272" s="59" t="s">
        <v>55</v>
      </c>
      <c r="C272" s="52" t="s">
        <v>160</v>
      </c>
      <c r="D272" s="52" t="s">
        <v>46</v>
      </c>
      <c r="E272" s="52" t="s">
        <v>111</v>
      </c>
      <c r="F272" s="52" t="s">
        <v>112</v>
      </c>
      <c r="G272" s="52" t="s">
        <v>88</v>
      </c>
      <c r="H272" s="52" t="s">
        <v>52</v>
      </c>
      <c r="I272" s="52" t="s">
        <v>89</v>
      </c>
      <c r="J272" s="53">
        <v>0</v>
      </c>
      <c r="K272" s="53">
        <v>0</v>
      </c>
      <c r="L272" s="53">
        <v>800</v>
      </c>
      <c r="M272" s="53">
        <v>0</v>
      </c>
      <c r="N272" s="53">
        <v>0</v>
      </c>
      <c r="O272" s="145">
        <v>0</v>
      </c>
      <c r="P272" s="49">
        <v>0</v>
      </c>
      <c r="Q272" s="60">
        <v>0</v>
      </c>
    </row>
    <row r="273" spans="1:17" ht="14.25" customHeight="1" x14ac:dyDescent="0.2">
      <c r="A273" s="51"/>
      <c r="B273" s="59" t="s">
        <v>198</v>
      </c>
      <c r="C273" s="52" t="s">
        <v>160</v>
      </c>
      <c r="D273" s="52" t="s">
        <v>46</v>
      </c>
      <c r="E273" s="52" t="s">
        <v>111</v>
      </c>
      <c r="F273" s="52"/>
      <c r="G273" s="52" t="s">
        <v>90</v>
      </c>
      <c r="H273" s="52" t="s">
        <v>52</v>
      </c>
      <c r="I273" s="52" t="s">
        <v>91</v>
      </c>
      <c r="J273" s="53">
        <v>0</v>
      </c>
      <c r="K273" s="53">
        <v>0</v>
      </c>
      <c r="L273" s="53">
        <v>20</v>
      </c>
      <c r="M273" s="53">
        <v>20</v>
      </c>
      <c r="N273" s="53">
        <v>0</v>
      </c>
      <c r="O273" s="145">
        <v>20</v>
      </c>
      <c r="P273" s="49">
        <v>20</v>
      </c>
      <c r="Q273" s="60">
        <v>20</v>
      </c>
    </row>
    <row r="274" spans="1:17" ht="14.25" customHeight="1" x14ac:dyDescent="0.2">
      <c r="A274" s="51" t="s">
        <v>85</v>
      </c>
      <c r="B274" s="59" t="s">
        <v>55</v>
      </c>
      <c r="C274" s="52" t="s">
        <v>160</v>
      </c>
      <c r="D274" s="52" t="s">
        <v>46</v>
      </c>
      <c r="E274" s="52" t="s">
        <v>111</v>
      </c>
      <c r="F274" s="52" t="s">
        <v>112</v>
      </c>
      <c r="G274" s="52" t="s">
        <v>92</v>
      </c>
      <c r="H274" s="52" t="s">
        <v>50</v>
      </c>
      <c r="I274" s="52" t="s">
        <v>93</v>
      </c>
      <c r="J274" s="53">
        <v>0</v>
      </c>
      <c r="K274" s="53">
        <v>0</v>
      </c>
      <c r="L274" s="53">
        <v>20</v>
      </c>
      <c r="M274" s="53">
        <v>20</v>
      </c>
      <c r="N274" s="53">
        <v>0</v>
      </c>
      <c r="O274" s="145">
        <v>20</v>
      </c>
      <c r="P274" s="49">
        <v>20</v>
      </c>
      <c r="Q274" s="60">
        <v>20</v>
      </c>
    </row>
    <row r="275" spans="1:17" ht="14.25" customHeight="1" x14ac:dyDescent="0.2">
      <c r="A275" s="51" t="s">
        <v>85</v>
      </c>
      <c r="B275" s="59" t="s">
        <v>55</v>
      </c>
      <c r="C275" s="52" t="s">
        <v>160</v>
      </c>
      <c r="D275" s="52" t="s">
        <v>46</v>
      </c>
      <c r="E275" s="52" t="s">
        <v>111</v>
      </c>
      <c r="F275" s="52" t="s">
        <v>112</v>
      </c>
      <c r="G275" s="52" t="s">
        <v>92</v>
      </c>
      <c r="H275" s="52" t="s">
        <v>61</v>
      </c>
      <c r="I275" s="52" t="s">
        <v>94</v>
      </c>
      <c r="J275" s="53">
        <v>0</v>
      </c>
      <c r="K275" s="53">
        <v>0</v>
      </c>
      <c r="L275" s="53">
        <v>210</v>
      </c>
      <c r="M275" s="53">
        <v>110</v>
      </c>
      <c r="N275" s="53">
        <v>0</v>
      </c>
      <c r="O275" s="145">
        <v>210</v>
      </c>
      <c r="P275" s="49">
        <v>210</v>
      </c>
      <c r="Q275" s="60">
        <v>210</v>
      </c>
    </row>
    <row r="276" spans="1:17" ht="14.25" customHeight="1" x14ac:dyDescent="0.2">
      <c r="A276" s="51" t="s">
        <v>85</v>
      </c>
      <c r="B276" s="59" t="s">
        <v>55</v>
      </c>
      <c r="C276" s="52" t="s">
        <v>160</v>
      </c>
      <c r="D276" s="52" t="s">
        <v>46</v>
      </c>
      <c r="E276" s="52" t="s">
        <v>111</v>
      </c>
      <c r="F276" s="52" t="s">
        <v>112</v>
      </c>
      <c r="G276" s="52" t="s">
        <v>92</v>
      </c>
      <c r="H276" s="52" t="s">
        <v>57</v>
      </c>
      <c r="I276" s="52" t="s">
        <v>95</v>
      </c>
      <c r="J276" s="53">
        <v>7.46</v>
      </c>
      <c r="K276" s="53">
        <v>6.15</v>
      </c>
      <c r="L276" s="53">
        <v>15</v>
      </c>
      <c r="M276" s="53">
        <v>15</v>
      </c>
      <c r="N276" s="53">
        <v>15</v>
      </c>
      <c r="O276" s="145">
        <v>15</v>
      </c>
      <c r="P276" s="49">
        <v>15</v>
      </c>
      <c r="Q276" s="60">
        <v>15</v>
      </c>
    </row>
    <row r="277" spans="1:17" ht="14.25" customHeight="1" x14ac:dyDescent="0.2">
      <c r="A277" s="51" t="s">
        <v>85</v>
      </c>
      <c r="B277" s="59" t="s">
        <v>55</v>
      </c>
      <c r="C277" s="52" t="s">
        <v>160</v>
      </c>
      <c r="D277" s="52" t="s">
        <v>46</v>
      </c>
      <c r="E277" s="52" t="s">
        <v>111</v>
      </c>
      <c r="F277" s="52" t="s">
        <v>112</v>
      </c>
      <c r="G277" s="52" t="s">
        <v>92</v>
      </c>
      <c r="H277" s="52" t="s">
        <v>70</v>
      </c>
      <c r="I277" s="52" t="s">
        <v>96</v>
      </c>
      <c r="J277" s="53">
        <v>0</v>
      </c>
      <c r="K277" s="53">
        <v>0</v>
      </c>
      <c r="L277" s="53">
        <v>45</v>
      </c>
      <c r="M277" s="53">
        <v>45</v>
      </c>
      <c r="N277" s="53">
        <v>0</v>
      </c>
      <c r="O277" s="145">
        <v>45</v>
      </c>
      <c r="P277" s="49">
        <v>45</v>
      </c>
      <c r="Q277" s="60">
        <v>45</v>
      </c>
    </row>
    <row r="278" spans="1:17" ht="22.5" customHeight="1" x14ac:dyDescent="0.2">
      <c r="A278" s="51" t="s">
        <v>85</v>
      </c>
      <c r="B278" s="59" t="s">
        <v>55</v>
      </c>
      <c r="C278" s="52" t="s">
        <v>160</v>
      </c>
      <c r="D278" s="52" t="s">
        <v>46</v>
      </c>
      <c r="E278" s="52" t="s">
        <v>111</v>
      </c>
      <c r="F278" s="52" t="s">
        <v>112</v>
      </c>
      <c r="G278" s="52" t="s">
        <v>92</v>
      </c>
      <c r="H278" s="52" t="s">
        <v>97</v>
      </c>
      <c r="I278" s="52" t="s">
        <v>98</v>
      </c>
      <c r="J278" s="53">
        <v>0</v>
      </c>
      <c r="K278" s="53">
        <v>0</v>
      </c>
      <c r="L278" s="53">
        <v>13</v>
      </c>
      <c r="M278" s="53">
        <v>13</v>
      </c>
      <c r="N278" s="53">
        <v>0</v>
      </c>
      <c r="O278" s="145">
        <v>13</v>
      </c>
      <c r="P278" s="49">
        <v>13</v>
      </c>
      <c r="Q278" s="60">
        <v>13</v>
      </c>
    </row>
    <row r="279" spans="1:17" ht="22.5" customHeight="1" x14ac:dyDescent="0.2">
      <c r="A279" s="51" t="s">
        <v>85</v>
      </c>
      <c r="B279" s="59" t="s">
        <v>55</v>
      </c>
      <c r="C279" s="52" t="s">
        <v>160</v>
      </c>
      <c r="D279" s="52" t="s">
        <v>46</v>
      </c>
      <c r="E279" s="52" t="s">
        <v>111</v>
      </c>
      <c r="F279" s="52" t="s">
        <v>112</v>
      </c>
      <c r="G279" s="52" t="s">
        <v>92</v>
      </c>
      <c r="H279" s="52" t="s">
        <v>99</v>
      </c>
      <c r="I279" s="52" t="s">
        <v>100</v>
      </c>
      <c r="J279" s="53">
        <v>0</v>
      </c>
      <c r="K279" s="53">
        <v>0</v>
      </c>
      <c r="L279" s="53">
        <v>72</v>
      </c>
      <c r="M279" s="53">
        <v>12</v>
      </c>
      <c r="N279" s="53">
        <v>0</v>
      </c>
      <c r="O279" s="145">
        <v>72</v>
      </c>
      <c r="P279" s="49">
        <v>72</v>
      </c>
      <c r="Q279" s="60">
        <v>72</v>
      </c>
    </row>
    <row r="280" spans="1:17" ht="14.25" customHeight="1" x14ac:dyDescent="0.2">
      <c r="A280" s="51" t="s">
        <v>85</v>
      </c>
      <c r="B280" s="59" t="s">
        <v>55</v>
      </c>
      <c r="C280" s="52" t="s">
        <v>160</v>
      </c>
      <c r="D280" s="52" t="s">
        <v>46</v>
      </c>
      <c r="E280" s="52" t="s">
        <v>111</v>
      </c>
      <c r="F280" s="52" t="s">
        <v>112</v>
      </c>
      <c r="G280" s="52" t="s">
        <v>101</v>
      </c>
      <c r="H280" s="52" t="s">
        <v>61</v>
      </c>
      <c r="I280" s="52" t="s">
        <v>103</v>
      </c>
      <c r="J280" s="53">
        <v>2.88</v>
      </c>
      <c r="K280" s="53">
        <v>1.44</v>
      </c>
      <c r="L280" s="53">
        <v>10</v>
      </c>
      <c r="M280" s="53">
        <v>10</v>
      </c>
      <c r="N280" s="53">
        <v>0</v>
      </c>
      <c r="O280" s="145">
        <v>10</v>
      </c>
      <c r="P280" s="49">
        <v>10</v>
      </c>
      <c r="Q280" s="60">
        <v>10</v>
      </c>
    </row>
    <row r="281" spans="1:17" ht="14.25" customHeight="1" x14ac:dyDescent="0.2">
      <c r="A281" s="51" t="s">
        <v>85</v>
      </c>
      <c r="B281" s="59" t="s">
        <v>55</v>
      </c>
      <c r="C281" s="52" t="s">
        <v>160</v>
      </c>
      <c r="D281" s="52" t="s">
        <v>46</v>
      </c>
      <c r="E281" s="52" t="s">
        <v>111</v>
      </c>
      <c r="F281" s="52" t="s">
        <v>112</v>
      </c>
      <c r="G281" s="52" t="s">
        <v>106</v>
      </c>
      <c r="H281" s="52" t="s">
        <v>107</v>
      </c>
      <c r="I281" s="52" t="s">
        <v>108</v>
      </c>
      <c r="J281" s="53">
        <v>332.63</v>
      </c>
      <c r="K281" s="53">
        <v>1201.3800000000001</v>
      </c>
      <c r="L281" s="53">
        <v>1000</v>
      </c>
      <c r="M281" s="53">
        <v>650</v>
      </c>
      <c r="N281" s="53">
        <v>650</v>
      </c>
      <c r="O281" s="145">
        <v>1000</v>
      </c>
      <c r="P281" s="70">
        <v>1000</v>
      </c>
      <c r="Q281" s="70">
        <v>1000</v>
      </c>
    </row>
    <row r="282" spans="1:17" ht="14.25" customHeight="1" x14ac:dyDescent="0.2">
      <c r="A282" s="51"/>
      <c r="B282" s="59" t="s">
        <v>198</v>
      </c>
      <c r="C282" s="52" t="s">
        <v>160</v>
      </c>
      <c r="D282" s="52" t="s">
        <v>46</v>
      </c>
      <c r="E282" s="52" t="s">
        <v>111</v>
      </c>
      <c r="F282" s="52"/>
      <c r="G282" s="52" t="s">
        <v>106</v>
      </c>
      <c r="H282" s="52" t="s">
        <v>146</v>
      </c>
      <c r="I282" s="52" t="s">
        <v>147</v>
      </c>
      <c r="J282" s="53">
        <v>9.7799999999999994</v>
      </c>
      <c r="K282" s="53">
        <v>6</v>
      </c>
      <c r="L282" s="53">
        <v>100</v>
      </c>
      <c r="M282" s="53">
        <v>100</v>
      </c>
      <c r="N282" s="53">
        <v>100</v>
      </c>
      <c r="O282" s="145">
        <v>100</v>
      </c>
      <c r="P282" s="49">
        <v>100</v>
      </c>
      <c r="Q282" s="60">
        <v>100</v>
      </c>
    </row>
    <row r="283" spans="1:17" ht="14.25" customHeight="1" x14ac:dyDescent="0.2">
      <c r="A283" s="51" t="s">
        <v>85</v>
      </c>
      <c r="B283" s="59" t="s">
        <v>55</v>
      </c>
      <c r="C283" s="52" t="s">
        <v>160</v>
      </c>
      <c r="D283" s="52" t="s">
        <v>46</v>
      </c>
      <c r="E283" s="52" t="s">
        <v>111</v>
      </c>
      <c r="F283" s="52" t="s">
        <v>112</v>
      </c>
      <c r="G283" s="52" t="s">
        <v>106</v>
      </c>
      <c r="H283" s="52" t="s">
        <v>133</v>
      </c>
      <c r="I283" s="52" t="s">
        <v>134</v>
      </c>
      <c r="J283" s="53">
        <v>72.63</v>
      </c>
      <c r="K283" s="53">
        <v>106.79</v>
      </c>
      <c r="L283" s="53">
        <v>100</v>
      </c>
      <c r="M283" s="53">
        <v>130</v>
      </c>
      <c r="N283" s="53">
        <v>110</v>
      </c>
      <c r="O283" s="145">
        <v>100</v>
      </c>
      <c r="P283" s="49">
        <v>100</v>
      </c>
      <c r="Q283" s="60">
        <v>100</v>
      </c>
    </row>
    <row r="284" spans="1:17" ht="14.25" customHeight="1" x14ac:dyDescent="0.2">
      <c r="A284" s="51" t="s">
        <v>85</v>
      </c>
      <c r="B284" s="59" t="s">
        <v>55</v>
      </c>
      <c r="C284" s="52" t="s">
        <v>160</v>
      </c>
      <c r="D284" s="52" t="s">
        <v>46</v>
      </c>
      <c r="E284" s="52" t="s">
        <v>111</v>
      </c>
      <c r="F284" s="52" t="s">
        <v>112</v>
      </c>
      <c r="G284" s="52" t="s">
        <v>119</v>
      </c>
      <c r="H284" s="52" t="s">
        <v>61</v>
      </c>
      <c r="I284" s="52" t="s">
        <v>135</v>
      </c>
      <c r="J284" s="53">
        <v>0</v>
      </c>
      <c r="K284" s="53">
        <v>0</v>
      </c>
      <c r="L284" s="53">
        <v>552</v>
      </c>
      <c r="M284" s="53">
        <v>0</v>
      </c>
      <c r="N284" s="53">
        <v>0</v>
      </c>
      <c r="O284" s="145">
        <v>552</v>
      </c>
      <c r="P284" s="70">
        <v>200</v>
      </c>
      <c r="Q284" s="70">
        <v>200</v>
      </c>
    </row>
    <row r="285" spans="1:17" ht="22.5" customHeight="1" x14ac:dyDescent="0.2">
      <c r="A285" s="51"/>
      <c r="B285" s="59" t="s">
        <v>55</v>
      </c>
      <c r="C285" s="52" t="s">
        <v>160</v>
      </c>
      <c r="D285" s="52" t="s">
        <v>46</v>
      </c>
      <c r="E285" s="52" t="s">
        <v>111</v>
      </c>
      <c r="F285" s="52" t="s">
        <v>112</v>
      </c>
      <c r="G285" s="52" t="s">
        <v>121</v>
      </c>
      <c r="H285" s="52" t="s">
        <v>107</v>
      </c>
      <c r="I285" s="52" t="s">
        <v>122</v>
      </c>
      <c r="J285" s="53">
        <v>0</v>
      </c>
      <c r="K285" s="53">
        <v>1651.13</v>
      </c>
      <c r="L285" s="53">
        <v>0</v>
      </c>
      <c r="M285" s="53">
        <v>0</v>
      </c>
      <c r="N285" s="53">
        <v>0</v>
      </c>
      <c r="O285" s="145">
        <v>0</v>
      </c>
      <c r="P285" s="70">
        <v>0</v>
      </c>
      <c r="Q285" s="104">
        <v>0</v>
      </c>
    </row>
    <row r="286" spans="1:17" ht="14.25" customHeight="1" x14ac:dyDescent="0.2">
      <c r="A286" s="51"/>
      <c r="B286" s="59" t="s">
        <v>198</v>
      </c>
      <c r="C286" s="52" t="s">
        <v>160</v>
      </c>
      <c r="D286" s="52" t="s">
        <v>46</v>
      </c>
      <c r="E286" s="52" t="s">
        <v>111</v>
      </c>
      <c r="F286" s="52"/>
      <c r="G286" s="52" t="s">
        <v>109</v>
      </c>
      <c r="H286" s="52" t="s">
        <v>70</v>
      </c>
      <c r="I286" s="52" t="s">
        <v>136</v>
      </c>
      <c r="J286" s="53">
        <v>810</v>
      </c>
      <c r="K286" s="53">
        <v>0</v>
      </c>
      <c r="L286" s="53">
        <v>300</v>
      </c>
      <c r="M286" s="53">
        <v>300</v>
      </c>
      <c r="N286" s="53">
        <v>0</v>
      </c>
      <c r="O286" s="145">
        <v>300</v>
      </c>
      <c r="P286" s="70">
        <v>300</v>
      </c>
      <c r="Q286" s="104">
        <v>300</v>
      </c>
    </row>
    <row r="287" spans="1:17" ht="14.25" customHeight="1" x14ac:dyDescent="0.2">
      <c r="A287" s="51"/>
      <c r="B287" s="59" t="s">
        <v>55</v>
      </c>
      <c r="C287" s="52" t="s">
        <v>160</v>
      </c>
      <c r="D287" s="52" t="s">
        <v>46</v>
      </c>
      <c r="E287" s="52" t="s">
        <v>111</v>
      </c>
      <c r="F287" s="52" t="s">
        <v>112</v>
      </c>
      <c r="G287" s="52" t="s">
        <v>109</v>
      </c>
      <c r="H287" s="52" t="s">
        <v>117</v>
      </c>
      <c r="I287" s="52" t="s">
        <v>248</v>
      </c>
      <c r="J287" s="53">
        <v>0</v>
      </c>
      <c r="K287" s="53">
        <v>0</v>
      </c>
      <c r="L287" s="53">
        <v>20</v>
      </c>
      <c r="M287" s="53">
        <v>20</v>
      </c>
      <c r="N287" s="53">
        <v>0</v>
      </c>
      <c r="O287" s="145">
        <v>20</v>
      </c>
      <c r="P287" s="70">
        <v>20</v>
      </c>
      <c r="Q287" s="104">
        <v>20</v>
      </c>
    </row>
    <row r="288" spans="1:17" ht="14.25" customHeight="1" x14ac:dyDescent="0.2">
      <c r="A288" s="51"/>
      <c r="B288" s="59" t="s">
        <v>55</v>
      </c>
      <c r="C288" s="52" t="s">
        <v>160</v>
      </c>
      <c r="D288" s="52" t="s">
        <v>46</v>
      </c>
      <c r="E288" s="52" t="s">
        <v>111</v>
      </c>
      <c r="F288" s="52" t="s">
        <v>112</v>
      </c>
      <c r="G288" s="52" t="s">
        <v>109</v>
      </c>
      <c r="H288" s="52" t="s">
        <v>128</v>
      </c>
      <c r="I288" s="52" t="s">
        <v>129</v>
      </c>
      <c r="J288" s="53">
        <v>936</v>
      </c>
      <c r="K288" s="53">
        <v>772</v>
      </c>
      <c r="L288" s="53">
        <v>900</v>
      </c>
      <c r="M288" s="53">
        <v>1900</v>
      </c>
      <c r="N288" s="53">
        <v>1900</v>
      </c>
      <c r="O288" s="145">
        <v>1500</v>
      </c>
      <c r="P288" s="70">
        <v>1500</v>
      </c>
      <c r="Q288" s="104">
        <v>1500</v>
      </c>
    </row>
    <row r="289" spans="1:17" ht="14.25" customHeight="1" x14ac:dyDescent="0.2">
      <c r="A289" s="51" t="s">
        <v>85</v>
      </c>
      <c r="B289" s="131" t="s">
        <v>55</v>
      </c>
      <c r="C289" s="132" t="s">
        <v>160</v>
      </c>
      <c r="D289" s="132" t="s">
        <v>46</v>
      </c>
      <c r="E289" s="132" t="s">
        <v>111</v>
      </c>
      <c r="F289" s="132" t="s">
        <v>112</v>
      </c>
      <c r="G289" s="132"/>
      <c r="H289" s="132"/>
      <c r="I289" s="132" t="s">
        <v>256</v>
      </c>
      <c r="J289" s="134">
        <f t="shared" ref="J289:Q289" si="19">SUM(J272:J288)</f>
        <v>2171.38</v>
      </c>
      <c r="K289" s="134">
        <f t="shared" si="19"/>
        <v>3744.8900000000003</v>
      </c>
      <c r="L289" s="134">
        <f t="shared" si="19"/>
        <v>4177</v>
      </c>
      <c r="M289" s="134">
        <f t="shared" si="19"/>
        <v>3345</v>
      </c>
      <c r="N289" s="134">
        <f t="shared" si="19"/>
        <v>2775</v>
      </c>
      <c r="O289" s="134">
        <f t="shared" si="19"/>
        <v>3977</v>
      </c>
      <c r="P289" s="134">
        <f t="shared" si="19"/>
        <v>3625</v>
      </c>
      <c r="Q289" s="134">
        <f t="shared" si="19"/>
        <v>3625</v>
      </c>
    </row>
    <row r="290" spans="1:17" ht="14.25" customHeight="1" x14ac:dyDescent="0.2">
      <c r="A290" s="51"/>
      <c r="B290" s="229" t="s">
        <v>209</v>
      </c>
      <c r="C290" s="230"/>
      <c r="D290" s="230"/>
      <c r="E290" s="230"/>
      <c r="F290" s="230"/>
      <c r="G290" s="230"/>
      <c r="H290" s="230"/>
      <c r="I290" s="230"/>
      <c r="J290" s="230"/>
      <c r="K290" s="230"/>
      <c r="L290" s="230"/>
      <c r="M290" s="230"/>
      <c r="N290" s="230"/>
      <c r="O290" s="230"/>
      <c r="P290" s="230"/>
      <c r="Q290" s="231"/>
    </row>
    <row r="291" spans="1:17" ht="14.25" customHeight="1" x14ac:dyDescent="0.2">
      <c r="A291" s="51"/>
      <c r="B291" s="59" t="s">
        <v>55</v>
      </c>
      <c r="C291" s="52" t="s">
        <v>160</v>
      </c>
      <c r="D291" s="52" t="s">
        <v>144</v>
      </c>
      <c r="E291" s="52" t="s">
        <v>111</v>
      </c>
      <c r="F291" s="52" t="s">
        <v>112</v>
      </c>
      <c r="G291" s="52" t="s">
        <v>101</v>
      </c>
      <c r="H291" s="52" t="s">
        <v>50</v>
      </c>
      <c r="I291" s="52" t="s">
        <v>102</v>
      </c>
      <c r="J291" s="53">
        <v>1060</v>
      </c>
      <c r="K291" s="53">
        <v>1100</v>
      </c>
      <c r="L291" s="53">
        <v>1200</v>
      </c>
      <c r="M291" s="53">
        <v>1200</v>
      </c>
      <c r="N291" s="53">
        <v>1062</v>
      </c>
      <c r="O291" s="145">
        <v>1200</v>
      </c>
      <c r="P291" s="49">
        <v>1200</v>
      </c>
      <c r="Q291" s="60">
        <v>1200</v>
      </c>
    </row>
    <row r="292" spans="1:17" ht="14.25" customHeight="1" x14ac:dyDescent="0.2">
      <c r="A292" s="51" t="s">
        <v>85</v>
      </c>
      <c r="B292" s="59" t="s">
        <v>55</v>
      </c>
      <c r="C292" s="52" t="s">
        <v>160</v>
      </c>
      <c r="D292" s="52" t="s">
        <v>144</v>
      </c>
      <c r="E292" s="52" t="s">
        <v>111</v>
      </c>
      <c r="F292" s="52" t="s">
        <v>112</v>
      </c>
      <c r="G292" s="52" t="s">
        <v>106</v>
      </c>
      <c r="H292" s="52" t="s">
        <v>107</v>
      </c>
      <c r="I292" s="52" t="s">
        <v>108</v>
      </c>
      <c r="J292" s="53">
        <v>0</v>
      </c>
      <c r="K292" s="53">
        <v>11.25</v>
      </c>
      <c r="L292" s="53">
        <v>1000</v>
      </c>
      <c r="M292" s="53">
        <v>700</v>
      </c>
      <c r="N292" s="53">
        <v>0</v>
      </c>
      <c r="O292" s="145">
        <v>2000</v>
      </c>
      <c r="P292" s="49">
        <v>1000</v>
      </c>
      <c r="Q292" s="60">
        <v>1000</v>
      </c>
    </row>
    <row r="293" spans="1:17" ht="22.5" customHeight="1" x14ac:dyDescent="0.2">
      <c r="A293" s="51" t="s">
        <v>85</v>
      </c>
      <c r="B293" s="59" t="s">
        <v>55</v>
      </c>
      <c r="C293" s="52" t="s">
        <v>160</v>
      </c>
      <c r="D293" s="52" t="s">
        <v>144</v>
      </c>
      <c r="E293" s="52" t="s">
        <v>111</v>
      </c>
      <c r="F293" s="52" t="s">
        <v>112</v>
      </c>
      <c r="G293" s="52" t="s">
        <v>121</v>
      </c>
      <c r="H293" s="52" t="s">
        <v>70</v>
      </c>
      <c r="I293" s="52" t="s">
        <v>161</v>
      </c>
      <c r="J293" s="53">
        <v>489.25</v>
      </c>
      <c r="K293" s="53">
        <v>0</v>
      </c>
      <c r="L293" s="53">
        <v>500</v>
      </c>
      <c r="M293" s="53">
        <v>500</v>
      </c>
      <c r="N293" s="53">
        <v>80</v>
      </c>
      <c r="O293" s="145">
        <v>500</v>
      </c>
      <c r="P293" s="49">
        <v>500</v>
      </c>
      <c r="Q293" s="60">
        <v>500</v>
      </c>
    </row>
    <row r="294" spans="1:17" ht="14.25" customHeight="1" x14ac:dyDescent="0.2">
      <c r="A294" s="51" t="s">
        <v>85</v>
      </c>
      <c r="B294" s="131" t="s">
        <v>55</v>
      </c>
      <c r="C294" s="132" t="s">
        <v>160</v>
      </c>
      <c r="D294" s="132" t="s">
        <v>144</v>
      </c>
      <c r="E294" s="132" t="s">
        <v>111</v>
      </c>
      <c r="F294" s="132" t="s">
        <v>112</v>
      </c>
      <c r="G294" s="132"/>
      <c r="H294" s="132"/>
      <c r="I294" s="132" t="s">
        <v>256</v>
      </c>
      <c r="J294" s="134">
        <f t="shared" ref="J294:Q294" si="20">SUM(J291:J293)</f>
        <v>1549.25</v>
      </c>
      <c r="K294" s="134">
        <f t="shared" si="20"/>
        <v>1111.25</v>
      </c>
      <c r="L294" s="134">
        <f t="shared" si="20"/>
        <v>2700</v>
      </c>
      <c r="M294" s="134">
        <f t="shared" si="20"/>
        <v>2400</v>
      </c>
      <c r="N294" s="134">
        <f t="shared" si="20"/>
        <v>1142</v>
      </c>
      <c r="O294" s="134">
        <f t="shared" si="20"/>
        <v>3700</v>
      </c>
      <c r="P294" s="134">
        <f t="shared" si="20"/>
        <v>2700</v>
      </c>
      <c r="Q294" s="134">
        <f t="shared" si="20"/>
        <v>2700</v>
      </c>
    </row>
    <row r="295" spans="1:17" ht="14.25" customHeight="1" x14ac:dyDescent="0.2">
      <c r="A295" s="51"/>
      <c r="B295" s="229" t="s">
        <v>335</v>
      </c>
      <c r="C295" s="230"/>
      <c r="D295" s="230"/>
      <c r="E295" s="230"/>
      <c r="F295" s="230"/>
      <c r="G295" s="230"/>
      <c r="H295" s="230"/>
      <c r="I295" s="230"/>
      <c r="J295" s="230"/>
      <c r="K295" s="230"/>
      <c r="L295" s="230"/>
      <c r="M295" s="230"/>
      <c r="N295" s="230"/>
      <c r="O295" s="230"/>
      <c r="P295" s="230"/>
      <c r="Q295" s="231"/>
    </row>
    <row r="296" spans="1:17" ht="14.25" customHeight="1" x14ac:dyDescent="0.2">
      <c r="A296" s="51"/>
      <c r="B296" s="59" t="s">
        <v>55</v>
      </c>
      <c r="C296" s="52" t="s">
        <v>324</v>
      </c>
      <c r="D296" s="52" t="s">
        <v>144</v>
      </c>
      <c r="E296" s="52" t="s">
        <v>111</v>
      </c>
      <c r="F296" s="52" t="s">
        <v>112</v>
      </c>
      <c r="G296" s="52" t="s">
        <v>106</v>
      </c>
      <c r="H296" s="52" t="s">
        <v>107</v>
      </c>
      <c r="I296" s="52" t="s">
        <v>108</v>
      </c>
      <c r="J296" s="53">
        <v>0</v>
      </c>
      <c r="K296" s="53">
        <v>141.68</v>
      </c>
      <c r="L296" s="53">
        <v>0</v>
      </c>
      <c r="M296" s="53">
        <v>800</v>
      </c>
      <c r="N296" s="53">
        <v>600</v>
      </c>
      <c r="O296" s="145">
        <v>200</v>
      </c>
      <c r="P296" s="49">
        <v>200</v>
      </c>
      <c r="Q296" s="60">
        <v>200</v>
      </c>
    </row>
    <row r="297" spans="1:17" ht="14.25" customHeight="1" x14ac:dyDescent="0.2">
      <c r="A297" s="51"/>
      <c r="B297" s="59" t="s">
        <v>198</v>
      </c>
      <c r="C297" s="52" t="s">
        <v>324</v>
      </c>
      <c r="D297" s="52" t="s">
        <v>144</v>
      </c>
      <c r="E297" s="52" t="s">
        <v>111</v>
      </c>
      <c r="F297" s="52"/>
      <c r="G297" s="52" t="s">
        <v>106</v>
      </c>
      <c r="H297" s="52" t="s">
        <v>146</v>
      </c>
      <c r="I297" s="52" t="s">
        <v>147</v>
      </c>
      <c r="J297" s="53">
        <v>0</v>
      </c>
      <c r="K297" s="53">
        <v>0</v>
      </c>
      <c r="L297" s="53">
        <v>0</v>
      </c>
      <c r="M297" s="53">
        <v>0</v>
      </c>
      <c r="N297" s="53">
        <v>0</v>
      </c>
      <c r="O297" s="145">
        <v>200</v>
      </c>
      <c r="P297" s="49">
        <v>200</v>
      </c>
      <c r="Q297" s="60">
        <v>200</v>
      </c>
    </row>
    <row r="298" spans="1:17" ht="14.25" customHeight="1" x14ac:dyDescent="0.2">
      <c r="A298" s="51"/>
      <c r="B298" s="59" t="s">
        <v>55</v>
      </c>
      <c r="C298" s="52" t="s">
        <v>324</v>
      </c>
      <c r="D298" s="52" t="s">
        <v>144</v>
      </c>
      <c r="E298" s="52" t="s">
        <v>111</v>
      </c>
      <c r="F298" s="52" t="s">
        <v>112</v>
      </c>
      <c r="G298" s="52" t="s">
        <v>106</v>
      </c>
      <c r="H298" s="52" t="s">
        <v>117</v>
      </c>
      <c r="I298" s="52" t="s">
        <v>227</v>
      </c>
      <c r="J298" s="53">
        <v>0</v>
      </c>
      <c r="K298" s="53">
        <v>36.61</v>
      </c>
      <c r="L298" s="53">
        <v>0</v>
      </c>
      <c r="M298" s="53">
        <v>10</v>
      </c>
      <c r="N298" s="53">
        <v>10</v>
      </c>
      <c r="O298" s="145">
        <v>0</v>
      </c>
      <c r="P298" s="49">
        <v>0</v>
      </c>
      <c r="Q298" s="60">
        <v>0</v>
      </c>
    </row>
    <row r="299" spans="1:17" ht="14.25" customHeight="1" x14ac:dyDescent="0.2">
      <c r="A299" s="51"/>
      <c r="B299" s="59" t="s">
        <v>198</v>
      </c>
      <c r="C299" s="52" t="s">
        <v>324</v>
      </c>
      <c r="D299" s="52" t="s">
        <v>144</v>
      </c>
      <c r="E299" s="52" t="s">
        <v>111</v>
      </c>
      <c r="F299" s="52"/>
      <c r="G299" s="52" t="s">
        <v>109</v>
      </c>
      <c r="H299" s="52" t="s">
        <v>99</v>
      </c>
      <c r="I299" s="52" t="s">
        <v>116</v>
      </c>
      <c r="J299" s="53">
        <v>0</v>
      </c>
      <c r="K299" s="53">
        <v>43.9</v>
      </c>
      <c r="L299" s="53">
        <v>0</v>
      </c>
      <c r="M299" s="53">
        <v>0</v>
      </c>
      <c r="N299" s="53">
        <v>0</v>
      </c>
      <c r="O299" s="145">
        <v>0</v>
      </c>
      <c r="P299" s="49">
        <v>0</v>
      </c>
      <c r="Q299" s="60">
        <v>0</v>
      </c>
    </row>
    <row r="300" spans="1:17" ht="14.25" customHeight="1" x14ac:dyDescent="0.2">
      <c r="A300" s="51"/>
      <c r="B300" s="59" t="s">
        <v>198</v>
      </c>
      <c r="C300" s="52" t="s">
        <v>324</v>
      </c>
      <c r="D300" s="52" t="s">
        <v>144</v>
      </c>
      <c r="E300" s="52" t="s">
        <v>111</v>
      </c>
      <c r="F300" s="52"/>
      <c r="G300" s="52" t="s">
        <v>109</v>
      </c>
      <c r="H300" s="52" t="s">
        <v>126</v>
      </c>
      <c r="I300" s="52" t="s">
        <v>127</v>
      </c>
      <c r="J300" s="53">
        <v>0</v>
      </c>
      <c r="K300" s="53">
        <v>100</v>
      </c>
      <c r="L300" s="53">
        <v>0</v>
      </c>
      <c r="M300" s="53">
        <v>0</v>
      </c>
      <c r="N300" s="53">
        <v>0</v>
      </c>
      <c r="O300" s="145">
        <v>0</v>
      </c>
      <c r="P300" s="49">
        <v>0</v>
      </c>
      <c r="Q300" s="60">
        <v>0</v>
      </c>
    </row>
    <row r="301" spans="1:17" ht="14.25" customHeight="1" x14ac:dyDescent="0.2">
      <c r="A301" s="51"/>
      <c r="B301" s="131" t="s">
        <v>55</v>
      </c>
      <c r="C301" s="132" t="s">
        <v>160</v>
      </c>
      <c r="D301" s="132" t="s">
        <v>144</v>
      </c>
      <c r="E301" s="132" t="s">
        <v>111</v>
      </c>
      <c r="F301" s="132" t="s">
        <v>112</v>
      </c>
      <c r="G301" s="132"/>
      <c r="H301" s="132"/>
      <c r="I301" s="132" t="s">
        <v>256</v>
      </c>
      <c r="J301" s="134">
        <v>0</v>
      </c>
      <c r="K301" s="134">
        <f t="shared" ref="K301:Q301" si="21">SUM(K296:K300)</f>
        <v>322.19000000000005</v>
      </c>
      <c r="L301" s="134">
        <f t="shared" si="21"/>
        <v>0</v>
      </c>
      <c r="M301" s="134">
        <f t="shared" si="21"/>
        <v>810</v>
      </c>
      <c r="N301" s="134">
        <f t="shared" si="21"/>
        <v>610</v>
      </c>
      <c r="O301" s="134">
        <f t="shared" si="21"/>
        <v>400</v>
      </c>
      <c r="P301" s="134">
        <f t="shared" si="21"/>
        <v>400</v>
      </c>
      <c r="Q301" s="134">
        <f t="shared" si="21"/>
        <v>400</v>
      </c>
    </row>
    <row r="302" spans="1:17" ht="15.75" customHeight="1" x14ac:dyDescent="0.2">
      <c r="A302" s="51"/>
      <c r="B302" s="229" t="s">
        <v>304</v>
      </c>
      <c r="C302" s="230"/>
      <c r="D302" s="230"/>
      <c r="E302" s="230"/>
      <c r="F302" s="230"/>
      <c r="G302" s="230"/>
      <c r="H302" s="230"/>
      <c r="I302" s="230"/>
      <c r="J302" s="230"/>
      <c r="K302" s="230"/>
      <c r="L302" s="230"/>
      <c r="M302" s="230"/>
      <c r="N302" s="230"/>
      <c r="O302" s="230"/>
      <c r="P302" s="230"/>
      <c r="Q302" s="231"/>
    </row>
    <row r="303" spans="1:17" ht="14.25" customHeight="1" x14ac:dyDescent="0.2">
      <c r="A303" s="51" t="s">
        <v>85</v>
      </c>
      <c r="B303" s="59" t="s">
        <v>55</v>
      </c>
      <c r="C303" s="52" t="s">
        <v>162</v>
      </c>
      <c r="D303" s="52" t="s">
        <v>84</v>
      </c>
      <c r="E303" s="52" t="s">
        <v>111</v>
      </c>
      <c r="F303" s="52" t="s">
        <v>112</v>
      </c>
      <c r="G303" s="52" t="s">
        <v>106</v>
      </c>
      <c r="H303" s="52" t="s">
        <v>107</v>
      </c>
      <c r="I303" s="52" t="s">
        <v>108</v>
      </c>
      <c r="J303" s="53">
        <v>0</v>
      </c>
      <c r="K303" s="53">
        <v>499</v>
      </c>
      <c r="L303" s="53">
        <v>50</v>
      </c>
      <c r="M303" s="53">
        <v>250</v>
      </c>
      <c r="N303" s="53">
        <v>250</v>
      </c>
      <c r="O303" s="145">
        <v>50</v>
      </c>
      <c r="P303" s="70">
        <v>50</v>
      </c>
      <c r="Q303" s="70">
        <v>50</v>
      </c>
    </row>
    <row r="304" spans="1:17" ht="14.25" customHeight="1" x14ac:dyDescent="0.2">
      <c r="A304" s="51" t="s">
        <v>85</v>
      </c>
      <c r="B304" s="59" t="s">
        <v>55</v>
      </c>
      <c r="C304" s="52" t="s">
        <v>162</v>
      </c>
      <c r="D304" s="52" t="s">
        <v>84</v>
      </c>
      <c r="E304" s="52" t="s">
        <v>111</v>
      </c>
      <c r="F304" s="52" t="s">
        <v>112</v>
      </c>
      <c r="G304" s="52" t="s">
        <v>106</v>
      </c>
      <c r="H304" s="52" t="s">
        <v>117</v>
      </c>
      <c r="I304" s="52" t="s">
        <v>118</v>
      </c>
      <c r="J304" s="53">
        <v>87.92</v>
      </c>
      <c r="K304" s="53">
        <v>0</v>
      </c>
      <c r="L304" s="53">
        <v>80</v>
      </c>
      <c r="M304" s="53">
        <v>180</v>
      </c>
      <c r="N304" s="53">
        <v>140</v>
      </c>
      <c r="O304" s="145">
        <v>80</v>
      </c>
      <c r="P304" s="70">
        <v>80</v>
      </c>
      <c r="Q304" s="70">
        <v>80</v>
      </c>
    </row>
    <row r="305" spans="1:17" ht="14.25" customHeight="1" x14ac:dyDescent="0.2">
      <c r="A305" s="51" t="s">
        <v>85</v>
      </c>
      <c r="B305" s="59" t="s">
        <v>55</v>
      </c>
      <c r="C305" s="52" t="s">
        <v>162</v>
      </c>
      <c r="D305" s="52" t="s">
        <v>84</v>
      </c>
      <c r="E305" s="52" t="s">
        <v>111</v>
      </c>
      <c r="F305" s="52" t="s">
        <v>112</v>
      </c>
      <c r="G305" s="52" t="s">
        <v>119</v>
      </c>
      <c r="H305" s="52" t="s">
        <v>70</v>
      </c>
      <c r="I305" s="52" t="s">
        <v>120</v>
      </c>
      <c r="J305" s="53">
        <v>256.39999999999998</v>
      </c>
      <c r="K305" s="53">
        <v>0</v>
      </c>
      <c r="L305" s="53">
        <v>270</v>
      </c>
      <c r="M305" s="53">
        <v>0</v>
      </c>
      <c r="N305" s="53">
        <v>0</v>
      </c>
      <c r="O305" s="145">
        <v>270</v>
      </c>
      <c r="P305" s="70">
        <v>270</v>
      </c>
      <c r="Q305" s="70">
        <v>270</v>
      </c>
    </row>
    <row r="306" spans="1:17" ht="14.25" customHeight="1" x14ac:dyDescent="0.2">
      <c r="A306" s="51" t="s">
        <v>85</v>
      </c>
      <c r="B306" s="59" t="s">
        <v>55</v>
      </c>
      <c r="C306" s="52" t="s">
        <v>162</v>
      </c>
      <c r="D306" s="52" t="s">
        <v>84</v>
      </c>
      <c r="E306" s="52" t="s">
        <v>111</v>
      </c>
      <c r="F306" s="52" t="s">
        <v>112</v>
      </c>
      <c r="G306" s="52" t="s">
        <v>109</v>
      </c>
      <c r="H306" s="52" t="s">
        <v>61</v>
      </c>
      <c r="I306" s="52" t="s">
        <v>163</v>
      </c>
      <c r="J306" s="53">
        <v>0</v>
      </c>
      <c r="K306" s="53">
        <v>0</v>
      </c>
      <c r="L306" s="53">
        <v>100</v>
      </c>
      <c r="M306" s="53">
        <v>100</v>
      </c>
      <c r="N306" s="53">
        <v>0</v>
      </c>
      <c r="O306" s="145">
        <v>100</v>
      </c>
      <c r="P306" s="70">
        <v>100</v>
      </c>
      <c r="Q306" s="70">
        <v>100</v>
      </c>
    </row>
    <row r="307" spans="1:17" ht="14.25" customHeight="1" x14ac:dyDescent="0.2">
      <c r="A307" s="51" t="s">
        <v>85</v>
      </c>
      <c r="B307" s="59" t="s">
        <v>55</v>
      </c>
      <c r="C307" s="52" t="s">
        <v>162</v>
      </c>
      <c r="D307" s="52" t="s">
        <v>84</v>
      </c>
      <c r="E307" s="52" t="s">
        <v>111</v>
      </c>
      <c r="F307" s="52" t="s">
        <v>112</v>
      </c>
      <c r="G307" s="52" t="s">
        <v>109</v>
      </c>
      <c r="H307" s="52" t="s">
        <v>70</v>
      </c>
      <c r="I307" s="52" t="s">
        <v>136</v>
      </c>
      <c r="J307" s="53">
        <v>288</v>
      </c>
      <c r="K307" s="53">
        <v>0</v>
      </c>
      <c r="L307" s="53">
        <v>300</v>
      </c>
      <c r="M307" s="53">
        <v>0</v>
      </c>
      <c r="N307" s="53">
        <v>0</v>
      </c>
      <c r="O307" s="145">
        <v>300</v>
      </c>
      <c r="P307" s="70">
        <v>300</v>
      </c>
      <c r="Q307" s="70">
        <v>300</v>
      </c>
    </row>
    <row r="308" spans="1:17" ht="22.5" customHeight="1" x14ac:dyDescent="0.2">
      <c r="A308" s="51" t="s">
        <v>85</v>
      </c>
      <c r="B308" s="59" t="s">
        <v>55</v>
      </c>
      <c r="C308" s="52" t="s">
        <v>162</v>
      </c>
      <c r="D308" s="52" t="s">
        <v>84</v>
      </c>
      <c r="E308" s="52" t="s">
        <v>111</v>
      </c>
      <c r="F308" s="52" t="s">
        <v>112</v>
      </c>
      <c r="G308" s="52" t="s">
        <v>164</v>
      </c>
      <c r="H308" s="52" t="s">
        <v>131</v>
      </c>
      <c r="I308" s="52" t="s">
        <v>165</v>
      </c>
      <c r="J308" s="53">
        <v>0</v>
      </c>
      <c r="K308" s="53">
        <v>90.24</v>
      </c>
      <c r="L308" s="53">
        <v>180</v>
      </c>
      <c r="M308" s="53">
        <v>180</v>
      </c>
      <c r="N308" s="53">
        <v>0</v>
      </c>
      <c r="O308" s="145">
        <v>180</v>
      </c>
      <c r="P308" s="70">
        <v>180</v>
      </c>
      <c r="Q308" s="70">
        <v>180</v>
      </c>
    </row>
    <row r="309" spans="1:17" ht="22.5" customHeight="1" x14ac:dyDescent="0.2">
      <c r="A309" s="51"/>
      <c r="B309" s="59" t="s">
        <v>55</v>
      </c>
      <c r="C309" s="52" t="s">
        <v>162</v>
      </c>
      <c r="D309" s="52" t="s">
        <v>84</v>
      </c>
      <c r="E309" s="52" t="s">
        <v>111</v>
      </c>
      <c r="F309" s="52" t="s">
        <v>112</v>
      </c>
      <c r="G309" s="52" t="s">
        <v>139</v>
      </c>
      <c r="H309" s="52" t="s">
        <v>50</v>
      </c>
      <c r="I309" s="52" t="s">
        <v>249</v>
      </c>
      <c r="J309" s="53">
        <v>150</v>
      </c>
      <c r="K309" s="53">
        <v>69.3</v>
      </c>
      <c r="L309" s="53">
        <v>300</v>
      </c>
      <c r="M309" s="53">
        <v>300</v>
      </c>
      <c r="N309" s="53">
        <v>150</v>
      </c>
      <c r="O309" s="145">
        <v>300</v>
      </c>
      <c r="P309" s="70">
        <v>300</v>
      </c>
      <c r="Q309" s="70">
        <v>300</v>
      </c>
    </row>
    <row r="310" spans="1:17" ht="14.25" customHeight="1" x14ac:dyDescent="0.2">
      <c r="A310" s="51" t="s">
        <v>85</v>
      </c>
      <c r="B310" s="131" t="s">
        <v>55</v>
      </c>
      <c r="C310" s="132" t="s">
        <v>162</v>
      </c>
      <c r="D310" s="132" t="s">
        <v>84</v>
      </c>
      <c r="E310" s="132" t="s">
        <v>111</v>
      </c>
      <c r="F310" s="132" t="s">
        <v>112</v>
      </c>
      <c r="G310" s="132"/>
      <c r="H310" s="132"/>
      <c r="I310" s="132" t="s">
        <v>256</v>
      </c>
      <c r="J310" s="134">
        <f t="shared" ref="J310:Q310" si="22">SUM(J303:J309)</f>
        <v>782.31999999999994</v>
      </c>
      <c r="K310" s="134">
        <f t="shared" si="22"/>
        <v>658.54</v>
      </c>
      <c r="L310" s="134">
        <f t="shared" si="22"/>
        <v>1280</v>
      </c>
      <c r="M310" s="134">
        <f t="shared" si="22"/>
        <v>1010</v>
      </c>
      <c r="N310" s="134">
        <f t="shared" si="22"/>
        <v>540</v>
      </c>
      <c r="O310" s="134">
        <f t="shared" si="22"/>
        <v>1280</v>
      </c>
      <c r="P310" s="134">
        <f t="shared" si="22"/>
        <v>1280</v>
      </c>
      <c r="Q310" s="134">
        <f t="shared" si="22"/>
        <v>1280</v>
      </c>
    </row>
    <row r="311" spans="1:17" ht="15" customHeight="1" x14ac:dyDescent="0.2">
      <c r="A311" s="51"/>
      <c r="B311" s="226" t="s">
        <v>230</v>
      </c>
      <c r="C311" s="243"/>
      <c r="D311" s="243"/>
      <c r="E311" s="243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4"/>
    </row>
    <row r="312" spans="1:17" ht="15" customHeight="1" x14ac:dyDescent="0.2">
      <c r="A312" s="51"/>
      <c r="B312" s="59" t="s">
        <v>198</v>
      </c>
      <c r="C312" s="52" t="s">
        <v>162</v>
      </c>
      <c r="D312" s="52" t="s">
        <v>46</v>
      </c>
      <c r="E312" s="52" t="s">
        <v>111</v>
      </c>
      <c r="F312" s="52"/>
      <c r="G312" s="52" t="s">
        <v>101</v>
      </c>
      <c r="H312" s="52" t="s">
        <v>50</v>
      </c>
      <c r="I312" s="52" t="s">
        <v>102</v>
      </c>
      <c r="J312" s="53">
        <v>462.66</v>
      </c>
      <c r="K312" s="53">
        <v>691.55</v>
      </c>
      <c r="L312" s="53">
        <v>500</v>
      </c>
      <c r="M312" s="53">
        <v>550</v>
      </c>
      <c r="N312" s="53">
        <v>550</v>
      </c>
      <c r="O312" s="145">
        <v>500</v>
      </c>
      <c r="P312" s="70">
        <v>500</v>
      </c>
      <c r="Q312" s="70">
        <v>500</v>
      </c>
    </row>
    <row r="313" spans="1:17" ht="15" customHeight="1" x14ac:dyDescent="0.2">
      <c r="A313" s="51"/>
      <c r="B313" s="59" t="s">
        <v>198</v>
      </c>
      <c r="C313" s="52" t="s">
        <v>162</v>
      </c>
      <c r="D313" s="52" t="s">
        <v>46</v>
      </c>
      <c r="E313" s="52" t="s">
        <v>111</v>
      </c>
      <c r="F313" s="52"/>
      <c r="G313" s="52" t="s">
        <v>101</v>
      </c>
      <c r="H313" s="52" t="s">
        <v>61</v>
      </c>
      <c r="I313" s="52" t="s">
        <v>103</v>
      </c>
      <c r="J313" s="53">
        <v>32.42</v>
      </c>
      <c r="K313" s="53">
        <v>14.41</v>
      </c>
      <c r="L313" s="53">
        <v>50</v>
      </c>
      <c r="M313" s="53">
        <v>50</v>
      </c>
      <c r="N313" s="53">
        <v>6</v>
      </c>
      <c r="O313" s="145">
        <v>50</v>
      </c>
      <c r="P313" s="70">
        <v>50</v>
      </c>
      <c r="Q313" s="70">
        <v>50</v>
      </c>
    </row>
    <row r="314" spans="1:17" ht="15" customHeight="1" x14ac:dyDescent="0.2">
      <c r="A314" s="51"/>
      <c r="B314" s="59" t="s">
        <v>198</v>
      </c>
      <c r="C314" s="52" t="s">
        <v>162</v>
      </c>
      <c r="D314" s="52" t="s">
        <v>46</v>
      </c>
      <c r="E314" s="52" t="s">
        <v>111</v>
      </c>
      <c r="F314" s="52"/>
      <c r="G314" s="52" t="s">
        <v>106</v>
      </c>
      <c r="H314" s="52" t="s">
        <v>50</v>
      </c>
      <c r="I314" s="52" t="s">
        <v>252</v>
      </c>
      <c r="J314" s="53">
        <v>0</v>
      </c>
      <c r="K314" s="53">
        <v>0</v>
      </c>
      <c r="L314" s="53">
        <v>1000</v>
      </c>
      <c r="M314" s="53">
        <v>0</v>
      </c>
      <c r="N314" s="53">
        <v>0</v>
      </c>
      <c r="O314" s="145">
        <v>1000</v>
      </c>
      <c r="P314" s="70">
        <v>1000</v>
      </c>
      <c r="Q314" s="70">
        <v>1000</v>
      </c>
    </row>
    <row r="315" spans="1:17" ht="15" customHeight="1" x14ac:dyDescent="0.2">
      <c r="A315" s="51"/>
      <c r="B315" s="59" t="s">
        <v>198</v>
      </c>
      <c r="C315" s="52" t="s">
        <v>162</v>
      </c>
      <c r="D315" s="52" t="s">
        <v>46</v>
      </c>
      <c r="E315" s="52" t="s">
        <v>111</v>
      </c>
      <c r="F315" s="52"/>
      <c r="G315" s="52" t="s">
        <v>106</v>
      </c>
      <c r="H315" s="52" t="s">
        <v>107</v>
      </c>
      <c r="I315" s="52" t="s">
        <v>108</v>
      </c>
      <c r="J315" s="53">
        <v>333.41</v>
      </c>
      <c r="K315" s="53">
        <v>209.64</v>
      </c>
      <c r="L315" s="53">
        <v>1000</v>
      </c>
      <c r="M315" s="53">
        <v>290</v>
      </c>
      <c r="N315" s="53">
        <v>300</v>
      </c>
      <c r="O315" s="145">
        <v>1000</v>
      </c>
      <c r="P315" s="70">
        <v>1000</v>
      </c>
      <c r="Q315" s="70">
        <v>1000</v>
      </c>
    </row>
    <row r="316" spans="1:17" ht="15" customHeight="1" x14ac:dyDescent="0.2">
      <c r="A316" s="51"/>
      <c r="B316" s="59" t="s">
        <v>198</v>
      </c>
      <c r="C316" s="52" t="s">
        <v>162</v>
      </c>
      <c r="D316" s="52" t="s">
        <v>46</v>
      </c>
      <c r="E316" s="52" t="s">
        <v>111</v>
      </c>
      <c r="F316" s="52"/>
      <c r="G316" s="52" t="s">
        <v>106</v>
      </c>
      <c r="H316" s="52" t="s">
        <v>117</v>
      </c>
      <c r="I316" s="52" t="s">
        <v>118</v>
      </c>
      <c r="J316" s="53">
        <v>30.01</v>
      </c>
      <c r="K316" s="53">
        <v>162.58000000000001</v>
      </c>
      <c r="L316" s="53">
        <v>100</v>
      </c>
      <c r="M316" s="53">
        <v>100</v>
      </c>
      <c r="N316" s="53">
        <v>95</v>
      </c>
      <c r="O316" s="145">
        <v>100</v>
      </c>
      <c r="P316" s="70">
        <v>100</v>
      </c>
      <c r="Q316" s="70">
        <v>100</v>
      </c>
    </row>
    <row r="317" spans="1:17" ht="15" customHeight="1" x14ac:dyDescent="0.2">
      <c r="A317" s="51"/>
      <c r="B317" s="59" t="s">
        <v>198</v>
      </c>
      <c r="C317" s="52" t="s">
        <v>162</v>
      </c>
      <c r="D317" s="52" t="s">
        <v>46</v>
      </c>
      <c r="E317" s="52" t="s">
        <v>111</v>
      </c>
      <c r="F317" s="52"/>
      <c r="G317" s="52" t="s">
        <v>119</v>
      </c>
      <c r="H317" s="52" t="s">
        <v>70</v>
      </c>
      <c r="I317" s="52" t="s">
        <v>120</v>
      </c>
      <c r="J317" s="53">
        <v>55</v>
      </c>
      <c r="K317" s="53">
        <v>0</v>
      </c>
      <c r="L317" s="53">
        <v>100</v>
      </c>
      <c r="M317" s="53">
        <v>100</v>
      </c>
      <c r="N317" s="53">
        <v>0</v>
      </c>
      <c r="O317" s="145">
        <v>100</v>
      </c>
      <c r="P317" s="70">
        <v>100</v>
      </c>
      <c r="Q317" s="70">
        <v>100</v>
      </c>
    </row>
    <row r="318" spans="1:17" ht="21.75" customHeight="1" x14ac:dyDescent="0.2">
      <c r="A318" s="51"/>
      <c r="B318" s="59" t="s">
        <v>198</v>
      </c>
      <c r="C318" s="52" t="s">
        <v>162</v>
      </c>
      <c r="D318" s="52" t="s">
        <v>46</v>
      </c>
      <c r="E318" s="52" t="s">
        <v>111</v>
      </c>
      <c r="F318" s="52"/>
      <c r="G318" s="52" t="s">
        <v>121</v>
      </c>
      <c r="H318" s="52" t="s">
        <v>107</v>
      </c>
      <c r="I318" s="52" t="s">
        <v>122</v>
      </c>
      <c r="J318" s="53">
        <v>122.67</v>
      </c>
      <c r="K318" s="53">
        <v>17.7</v>
      </c>
      <c r="L318" s="53">
        <v>700</v>
      </c>
      <c r="M318" s="53">
        <v>400</v>
      </c>
      <c r="N318" s="53">
        <v>300</v>
      </c>
      <c r="O318" s="145">
        <v>700</v>
      </c>
      <c r="P318" s="70">
        <v>700</v>
      </c>
      <c r="Q318" s="70">
        <v>700</v>
      </c>
    </row>
    <row r="319" spans="1:17" ht="15" customHeight="1" x14ac:dyDescent="0.2">
      <c r="A319" s="51"/>
      <c r="B319" s="59" t="s">
        <v>198</v>
      </c>
      <c r="C319" s="52" t="s">
        <v>162</v>
      </c>
      <c r="D319" s="52" t="s">
        <v>46</v>
      </c>
      <c r="E319" s="52" t="s">
        <v>111</v>
      </c>
      <c r="F319" s="52"/>
      <c r="G319" s="52" t="s">
        <v>109</v>
      </c>
      <c r="H319" s="52" t="s">
        <v>61</v>
      </c>
      <c r="I319" s="52" t="s">
        <v>163</v>
      </c>
      <c r="J319" s="53">
        <v>1005.32</v>
      </c>
      <c r="K319" s="53">
        <v>455.79</v>
      </c>
      <c r="L319" s="53">
        <v>0</v>
      </c>
      <c r="M319" s="53">
        <v>0</v>
      </c>
      <c r="N319" s="53">
        <v>0</v>
      </c>
      <c r="O319" s="145">
        <v>0</v>
      </c>
      <c r="P319" s="70">
        <v>0</v>
      </c>
      <c r="Q319" s="70">
        <v>0</v>
      </c>
    </row>
    <row r="320" spans="1:17" ht="15" customHeight="1" x14ac:dyDescent="0.2">
      <c r="A320" s="51"/>
      <c r="B320" s="59" t="s">
        <v>198</v>
      </c>
      <c r="C320" s="52" t="s">
        <v>162</v>
      </c>
      <c r="D320" s="52" t="s">
        <v>46</v>
      </c>
      <c r="E320" s="52" t="s">
        <v>111</v>
      </c>
      <c r="F320" s="52"/>
      <c r="G320" s="52" t="s">
        <v>109</v>
      </c>
      <c r="H320" s="52" t="s">
        <v>70</v>
      </c>
      <c r="I320" s="52" t="s">
        <v>136</v>
      </c>
      <c r="J320" s="53">
        <v>0</v>
      </c>
      <c r="K320" s="53">
        <v>0</v>
      </c>
      <c r="L320" s="53">
        <v>1000</v>
      </c>
      <c r="M320" s="53">
        <v>300</v>
      </c>
      <c r="N320" s="53">
        <v>0</v>
      </c>
      <c r="O320" s="145">
        <v>1000</v>
      </c>
      <c r="P320" s="70">
        <v>1000</v>
      </c>
      <c r="Q320" s="70">
        <v>1000</v>
      </c>
    </row>
    <row r="321" spans="1:17" ht="15" customHeight="1" x14ac:dyDescent="0.2">
      <c r="A321" s="51"/>
      <c r="B321" s="136" t="s">
        <v>198</v>
      </c>
      <c r="C321" s="136" t="s">
        <v>162</v>
      </c>
      <c r="D321" s="136" t="s">
        <v>46</v>
      </c>
      <c r="E321" s="136" t="s">
        <v>111</v>
      </c>
      <c r="F321" s="136"/>
      <c r="G321" s="137"/>
      <c r="H321" s="137"/>
      <c r="I321" s="137" t="s">
        <v>256</v>
      </c>
      <c r="J321" s="133">
        <f t="shared" ref="J321:Q321" si="23">SUM(J312:J320)</f>
        <v>2041.4900000000002</v>
      </c>
      <c r="K321" s="133">
        <f t="shared" si="23"/>
        <v>1551.6699999999998</v>
      </c>
      <c r="L321" s="133">
        <f t="shared" si="23"/>
        <v>4450</v>
      </c>
      <c r="M321" s="133">
        <f t="shared" si="23"/>
        <v>1790</v>
      </c>
      <c r="N321" s="133">
        <f t="shared" si="23"/>
        <v>1251</v>
      </c>
      <c r="O321" s="133">
        <f t="shared" si="23"/>
        <v>4450</v>
      </c>
      <c r="P321" s="133">
        <f t="shared" si="23"/>
        <v>4450</v>
      </c>
      <c r="Q321" s="133">
        <f t="shared" si="23"/>
        <v>4450</v>
      </c>
    </row>
    <row r="322" spans="1:17" ht="14.25" customHeight="1" x14ac:dyDescent="0.2">
      <c r="A322" s="51"/>
      <c r="B322" s="229" t="s">
        <v>301</v>
      </c>
      <c r="C322" s="230"/>
      <c r="D322" s="230"/>
      <c r="E322" s="230"/>
      <c r="F322" s="230"/>
      <c r="G322" s="230"/>
      <c r="H322" s="230"/>
      <c r="I322" s="230"/>
      <c r="J322" s="230"/>
      <c r="K322" s="230"/>
      <c r="L322" s="230"/>
      <c r="M322" s="230"/>
      <c r="N322" s="230"/>
      <c r="O322" s="230"/>
      <c r="P322" s="230"/>
      <c r="Q322" s="231"/>
    </row>
    <row r="323" spans="1:17" ht="14.25" customHeight="1" x14ac:dyDescent="0.2">
      <c r="A323" s="51"/>
      <c r="B323" s="59" t="s">
        <v>198</v>
      </c>
      <c r="C323" s="121" t="s">
        <v>162</v>
      </c>
      <c r="D323" s="121" t="s">
        <v>47</v>
      </c>
      <c r="E323" s="121" t="s">
        <v>111</v>
      </c>
      <c r="F323" s="121"/>
      <c r="G323" s="121" t="s">
        <v>106</v>
      </c>
      <c r="H323" s="121" t="s">
        <v>107</v>
      </c>
      <c r="I323" s="52" t="s">
        <v>108</v>
      </c>
      <c r="J323" s="53">
        <v>0</v>
      </c>
      <c r="K323" s="53">
        <v>0</v>
      </c>
      <c r="L323" s="53">
        <v>100</v>
      </c>
      <c r="M323" s="53">
        <v>100</v>
      </c>
      <c r="N323" s="53">
        <v>0</v>
      </c>
      <c r="O323" s="148">
        <v>100</v>
      </c>
      <c r="P323" s="53">
        <v>100</v>
      </c>
      <c r="Q323" s="53">
        <v>100</v>
      </c>
    </row>
    <row r="324" spans="1:17" ht="27" customHeight="1" x14ac:dyDescent="0.2">
      <c r="A324" s="51"/>
      <c r="B324" s="59" t="s">
        <v>55</v>
      </c>
      <c r="C324" s="138" t="s">
        <v>162</v>
      </c>
      <c r="D324" s="138" t="s">
        <v>47</v>
      </c>
      <c r="E324" s="138" t="s">
        <v>111</v>
      </c>
      <c r="F324" s="138" t="s">
        <v>112</v>
      </c>
      <c r="G324" s="138" t="s">
        <v>121</v>
      </c>
      <c r="H324" s="138" t="s">
        <v>70</v>
      </c>
      <c r="I324" s="52" t="s">
        <v>161</v>
      </c>
      <c r="J324" s="53">
        <v>0</v>
      </c>
      <c r="K324" s="53">
        <v>65.209999999999994</v>
      </c>
      <c r="L324" s="53">
        <v>100</v>
      </c>
      <c r="M324" s="53">
        <v>100</v>
      </c>
      <c r="N324" s="53">
        <v>0</v>
      </c>
      <c r="O324" s="148">
        <v>100</v>
      </c>
      <c r="P324" s="53">
        <v>100</v>
      </c>
      <c r="Q324" s="139">
        <v>100</v>
      </c>
    </row>
    <row r="325" spans="1:17" ht="21.75" customHeight="1" x14ac:dyDescent="0.2">
      <c r="A325" s="51"/>
      <c r="B325" s="59" t="s">
        <v>55</v>
      </c>
      <c r="C325" s="138" t="s">
        <v>162</v>
      </c>
      <c r="D325" s="138" t="s">
        <v>47</v>
      </c>
      <c r="E325" s="138" t="s">
        <v>111</v>
      </c>
      <c r="F325" s="138" t="s">
        <v>112</v>
      </c>
      <c r="G325" s="138" t="s">
        <v>121</v>
      </c>
      <c r="H325" s="138" t="s">
        <v>107</v>
      </c>
      <c r="I325" s="52" t="s">
        <v>122</v>
      </c>
      <c r="J325" s="53">
        <v>32.28</v>
      </c>
      <c r="K325" s="53">
        <v>0</v>
      </c>
      <c r="L325" s="53">
        <v>0</v>
      </c>
      <c r="M325" s="53">
        <v>0</v>
      </c>
      <c r="N325" s="53">
        <v>0</v>
      </c>
      <c r="O325" s="148">
        <v>0</v>
      </c>
      <c r="P325" s="53">
        <v>0</v>
      </c>
      <c r="Q325" s="139">
        <v>0</v>
      </c>
    </row>
    <row r="326" spans="1:17" ht="14.25" customHeight="1" x14ac:dyDescent="0.2">
      <c r="A326" s="51" t="s">
        <v>85</v>
      </c>
      <c r="B326" s="131" t="s">
        <v>55</v>
      </c>
      <c r="C326" s="132" t="s">
        <v>162</v>
      </c>
      <c r="D326" s="132" t="s">
        <v>47</v>
      </c>
      <c r="E326" s="132" t="s">
        <v>111</v>
      </c>
      <c r="F326" s="132" t="s">
        <v>112</v>
      </c>
      <c r="G326" s="132" t="s">
        <v>121</v>
      </c>
      <c r="H326" s="132" t="s">
        <v>107</v>
      </c>
      <c r="I326" s="132" t="s">
        <v>256</v>
      </c>
      <c r="J326" s="134">
        <f>SUM(J323:J325)</f>
        <v>32.28</v>
      </c>
      <c r="K326" s="134">
        <f t="shared" ref="K326:Q326" si="24">SUM(K323:K325)</f>
        <v>65.209999999999994</v>
      </c>
      <c r="L326" s="134">
        <f t="shared" si="24"/>
        <v>200</v>
      </c>
      <c r="M326" s="134">
        <f t="shared" si="24"/>
        <v>200</v>
      </c>
      <c r="N326" s="134">
        <f t="shared" si="24"/>
        <v>0</v>
      </c>
      <c r="O326" s="134">
        <f t="shared" si="24"/>
        <v>200</v>
      </c>
      <c r="P326" s="134">
        <f t="shared" si="24"/>
        <v>200</v>
      </c>
      <c r="Q326" s="134">
        <f t="shared" si="24"/>
        <v>200</v>
      </c>
    </row>
    <row r="327" spans="1:17" ht="14.25" customHeight="1" x14ac:dyDescent="0.2">
      <c r="A327" s="51"/>
      <c r="B327" s="229" t="s">
        <v>218</v>
      </c>
      <c r="C327" s="230"/>
      <c r="D327" s="230"/>
      <c r="E327" s="230"/>
      <c r="F327" s="230"/>
      <c r="G327" s="230"/>
      <c r="H327" s="230"/>
      <c r="I327" s="230"/>
      <c r="J327" s="230"/>
      <c r="K327" s="230"/>
      <c r="L327" s="230"/>
      <c r="M327" s="230"/>
      <c r="N327" s="230"/>
      <c r="O327" s="230"/>
      <c r="P327" s="230"/>
      <c r="Q327" s="231"/>
    </row>
    <row r="328" spans="1:17" ht="15" customHeight="1" x14ac:dyDescent="0.2">
      <c r="A328" s="51" t="s">
        <v>85</v>
      </c>
      <c r="B328" s="59" t="s">
        <v>55</v>
      </c>
      <c r="C328" s="52" t="s">
        <v>162</v>
      </c>
      <c r="D328" s="52" t="s">
        <v>144</v>
      </c>
      <c r="E328" s="52" t="s">
        <v>111</v>
      </c>
      <c r="F328" s="52" t="s">
        <v>112</v>
      </c>
      <c r="G328" s="52" t="s">
        <v>90</v>
      </c>
      <c r="H328" s="52" t="s">
        <v>52</v>
      </c>
      <c r="I328" s="52" t="s">
        <v>91</v>
      </c>
      <c r="J328" s="53">
        <v>0</v>
      </c>
      <c r="K328" s="53">
        <v>36.799999999999997</v>
      </c>
      <c r="L328" s="53">
        <v>40</v>
      </c>
      <c r="M328" s="53">
        <v>40</v>
      </c>
      <c r="N328" s="53">
        <v>0</v>
      </c>
      <c r="O328" s="145">
        <v>40</v>
      </c>
      <c r="P328" s="49">
        <v>40</v>
      </c>
      <c r="Q328" s="60">
        <v>40</v>
      </c>
    </row>
    <row r="329" spans="1:17" ht="14.25" customHeight="1" x14ac:dyDescent="0.2">
      <c r="A329" s="51" t="s">
        <v>85</v>
      </c>
      <c r="B329" s="59" t="s">
        <v>55</v>
      </c>
      <c r="C329" s="52" t="s">
        <v>162</v>
      </c>
      <c r="D329" s="52" t="s">
        <v>144</v>
      </c>
      <c r="E329" s="52" t="s">
        <v>111</v>
      </c>
      <c r="F329" s="52" t="s">
        <v>112</v>
      </c>
      <c r="G329" s="52" t="s">
        <v>92</v>
      </c>
      <c r="H329" s="52" t="s">
        <v>50</v>
      </c>
      <c r="I329" s="52" t="s">
        <v>93</v>
      </c>
      <c r="J329" s="53">
        <v>0</v>
      </c>
      <c r="K329" s="53">
        <v>0</v>
      </c>
      <c r="L329" s="53">
        <v>6</v>
      </c>
      <c r="M329" s="53">
        <v>6</v>
      </c>
      <c r="N329" s="53">
        <v>0</v>
      </c>
      <c r="O329" s="145">
        <v>6</v>
      </c>
      <c r="P329" s="49">
        <v>6</v>
      </c>
      <c r="Q329" s="60">
        <v>6</v>
      </c>
    </row>
    <row r="330" spans="1:17" ht="14.25" customHeight="1" x14ac:dyDescent="0.2">
      <c r="A330" s="51" t="s">
        <v>85</v>
      </c>
      <c r="B330" s="59" t="s">
        <v>55</v>
      </c>
      <c r="C330" s="52" t="s">
        <v>162</v>
      </c>
      <c r="D330" s="52" t="s">
        <v>144</v>
      </c>
      <c r="E330" s="52" t="s">
        <v>111</v>
      </c>
      <c r="F330" s="52" t="s">
        <v>112</v>
      </c>
      <c r="G330" s="52" t="s">
        <v>92</v>
      </c>
      <c r="H330" s="52" t="s">
        <v>61</v>
      </c>
      <c r="I330" s="52" t="s">
        <v>94</v>
      </c>
      <c r="J330" s="53">
        <v>0</v>
      </c>
      <c r="K330" s="53">
        <v>44.52</v>
      </c>
      <c r="L330" s="53">
        <v>56</v>
      </c>
      <c r="M330" s="53">
        <v>56</v>
      </c>
      <c r="N330" s="53">
        <v>0</v>
      </c>
      <c r="O330" s="145">
        <v>56</v>
      </c>
      <c r="P330" s="49">
        <v>56</v>
      </c>
      <c r="Q330" s="60">
        <v>56</v>
      </c>
    </row>
    <row r="331" spans="1:17" ht="14.25" customHeight="1" x14ac:dyDescent="0.2">
      <c r="A331" s="51" t="s">
        <v>85</v>
      </c>
      <c r="B331" s="59" t="s">
        <v>55</v>
      </c>
      <c r="C331" s="52" t="s">
        <v>162</v>
      </c>
      <c r="D331" s="52" t="s">
        <v>144</v>
      </c>
      <c r="E331" s="52" t="s">
        <v>111</v>
      </c>
      <c r="F331" s="52" t="s">
        <v>112</v>
      </c>
      <c r="G331" s="52" t="s">
        <v>92</v>
      </c>
      <c r="H331" s="52" t="s">
        <v>57</v>
      </c>
      <c r="I331" s="52" t="s">
        <v>95</v>
      </c>
      <c r="J331" s="53">
        <v>0</v>
      </c>
      <c r="K331" s="53">
        <v>4.1399999999999997</v>
      </c>
      <c r="L331" s="53">
        <v>4</v>
      </c>
      <c r="M331" s="53">
        <v>4</v>
      </c>
      <c r="N331" s="53">
        <v>2</v>
      </c>
      <c r="O331" s="145">
        <v>4</v>
      </c>
      <c r="P331" s="49">
        <v>4</v>
      </c>
      <c r="Q331" s="60">
        <v>4</v>
      </c>
    </row>
    <row r="332" spans="1:17" ht="14.25" customHeight="1" x14ac:dyDescent="0.2">
      <c r="A332" s="51" t="s">
        <v>85</v>
      </c>
      <c r="B332" s="59" t="s">
        <v>55</v>
      </c>
      <c r="C332" s="52" t="s">
        <v>162</v>
      </c>
      <c r="D332" s="52" t="s">
        <v>144</v>
      </c>
      <c r="E332" s="52" t="s">
        <v>111</v>
      </c>
      <c r="F332" s="52" t="s">
        <v>112</v>
      </c>
      <c r="G332" s="52" t="s">
        <v>92</v>
      </c>
      <c r="H332" s="52" t="s">
        <v>70</v>
      </c>
      <c r="I332" s="52" t="s">
        <v>96</v>
      </c>
      <c r="J332" s="53">
        <v>0</v>
      </c>
      <c r="K332" s="53">
        <v>9.5399999999999991</v>
      </c>
      <c r="L332" s="53">
        <v>12</v>
      </c>
      <c r="M332" s="53">
        <v>12</v>
      </c>
      <c r="N332" s="53">
        <v>0</v>
      </c>
      <c r="O332" s="145">
        <v>12</v>
      </c>
      <c r="P332" s="49">
        <v>12</v>
      </c>
      <c r="Q332" s="60">
        <v>12</v>
      </c>
    </row>
    <row r="333" spans="1:17" ht="22.5" customHeight="1" x14ac:dyDescent="0.2">
      <c r="A333" s="51" t="s">
        <v>85</v>
      </c>
      <c r="B333" s="59" t="s">
        <v>55</v>
      </c>
      <c r="C333" s="52" t="s">
        <v>162</v>
      </c>
      <c r="D333" s="52" t="s">
        <v>144</v>
      </c>
      <c r="E333" s="52" t="s">
        <v>111</v>
      </c>
      <c r="F333" s="52" t="s">
        <v>112</v>
      </c>
      <c r="G333" s="52" t="s">
        <v>92</v>
      </c>
      <c r="H333" s="52" t="s">
        <v>97</v>
      </c>
      <c r="I333" s="52" t="s">
        <v>98</v>
      </c>
      <c r="J333" s="53">
        <v>0</v>
      </c>
      <c r="K333" s="53">
        <v>0</v>
      </c>
      <c r="L333" s="53">
        <v>4</v>
      </c>
      <c r="M333" s="53">
        <v>4</v>
      </c>
      <c r="N333" s="53">
        <v>0</v>
      </c>
      <c r="O333" s="145">
        <v>4</v>
      </c>
      <c r="P333" s="49">
        <v>4</v>
      </c>
      <c r="Q333" s="60">
        <v>4</v>
      </c>
    </row>
    <row r="334" spans="1:17" ht="22.5" customHeight="1" x14ac:dyDescent="0.2">
      <c r="A334" s="51" t="s">
        <v>85</v>
      </c>
      <c r="B334" s="59" t="s">
        <v>55</v>
      </c>
      <c r="C334" s="52" t="s">
        <v>162</v>
      </c>
      <c r="D334" s="52" t="s">
        <v>144</v>
      </c>
      <c r="E334" s="52" t="s">
        <v>111</v>
      </c>
      <c r="F334" s="52" t="s">
        <v>112</v>
      </c>
      <c r="G334" s="52" t="s">
        <v>92</v>
      </c>
      <c r="H334" s="52" t="s">
        <v>99</v>
      </c>
      <c r="I334" s="52" t="s">
        <v>100</v>
      </c>
      <c r="J334" s="53">
        <v>0</v>
      </c>
      <c r="K334" s="53">
        <v>15.09</v>
      </c>
      <c r="L334" s="53">
        <v>19</v>
      </c>
      <c r="M334" s="53">
        <v>19</v>
      </c>
      <c r="N334" s="53">
        <v>0</v>
      </c>
      <c r="O334" s="145">
        <v>19</v>
      </c>
      <c r="P334" s="49">
        <v>19</v>
      </c>
      <c r="Q334" s="60">
        <v>19</v>
      </c>
    </row>
    <row r="335" spans="1:17" ht="14.25" customHeight="1" x14ac:dyDescent="0.2">
      <c r="A335" s="51" t="s">
        <v>85</v>
      </c>
      <c r="B335" s="59" t="s">
        <v>55</v>
      </c>
      <c r="C335" s="52" t="s">
        <v>162</v>
      </c>
      <c r="D335" s="52" t="s">
        <v>144</v>
      </c>
      <c r="E335" s="52" t="s">
        <v>111</v>
      </c>
      <c r="F335" s="52" t="s">
        <v>112</v>
      </c>
      <c r="G335" s="52" t="s">
        <v>101</v>
      </c>
      <c r="H335" s="52" t="s">
        <v>50</v>
      </c>
      <c r="I335" s="52" t="s">
        <v>102</v>
      </c>
      <c r="J335" s="53">
        <v>139.07</v>
      </c>
      <c r="K335" s="53">
        <v>106</v>
      </c>
      <c r="L335" s="53">
        <v>150</v>
      </c>
      <c r="M335" s="53">
        <v>150</v>
      </c>
      <c r="N335" s="53">
        <v>100</v>
      </c>
      <c r="O335" s="149">
        <v>150</v>
      </c>
      <c r="P335" s="53">
        <v>150</v>
      </c>
      <c r="Q335" s="53">
        <v>150</v>
      </c>
    </row>
    <row r="336" spans="1:17" ht="14.25" customHeight="1" x14ac:dyDescent="0.2">
      <c r="A336" s="51" t="s">
        <v>85</v>
      </c>
      <c r="B336" s="59" t="s">
        <v>55</v>
      </c>
      <c r="C336" s="52" t="s">
        <v>162</v>
      </c>
      <c r="D336" s="52" t="s">
        <v>144</v>
      </c>
      <c r="E336" s="52" t="s">
        <v>111</v>
      </c>
      <c r="F336" s="52" t="s">
        <v>112</v>
      </c>
      <c r="G336" s="52" t="s">
        <v>101</v>
      </c>
      <c r="H336" s="52" t="s">
        <v>61</v>
      </c>
      <c r="I336" s="52" t="s">
        <v>103</v>
      </c>
      <c r="J336" s="53">
        <v>11.53</v>
      </c>
      <c r="K336" s="53">
        <v>8.65</v>
      </c>
      <c r="L336" s="53">
        <v>20</v>
      </c>
      <c r="M336" s="53">
        <v>20</v>
      </c>
      <c r="N336" s="53"/>
      <c r="O336" s="145">
        <v>20</v>
      </c>
      <c r="P336" s="49">
        <v>20</v>
      </c>
      <c r="Q336" s="60">
        <v>20</v>
      </c>
    </row>
    <row r="337" spans="1:17" ht="14.25" customHeight="1" x14ac:dyDescent="0.2">
      <c r="A337" s="51" t="s">
        <v>85</v>
      </c>
      <c r="B337" s="59" t="s">
        <v>55</v>
      </c>
      <c r="C337" s="52" t="s">
        <v>162</v>
      </c>
      <c r="D337" s="52" t="s">
        <v>144</v>
      </c>
      <c r="E337" s="52" t="s">
        <v>111</v>
      </c>
      <c r="F337" s="52" t="s">
        <v>112</v>
      </c>
      <c r="G337" s="52" t="s">
        <v>106</v>
      </c>
      <c r="H337" s="52" t="s">
        <v>107</v>
      </c>
      <c r="I337" s="52" t="s">
        <v>108</v>
      </c>
      <c r="J337" s="53">
        <v>228.2</v>
      </c>
      <c r="K337" s="53">
        <v>380.86</v>
      </c>
      <c r="L337" s="53">
        <v>500</v>
      </c>
      <c r="M337" s="53">
        <v>900</v>
      </c>
      <c r="N337" s="53">
        <v>900</v>
      </c>
      <c r="O337" s="145">
        <v>500</v>
      </c>
      <c r="P337" s="49">
        <v>500</v>
      </c>
      <c r="Q337" s="60">
        <v>500</v>
      </c>
    </row>
    <row r="338" spans="1:17" ht="14.25" customHeight="1" x14ac:dyDescent="0.2">
      <c r="A338" s="51"/>
      <c r="B338" s="59" t="s">
        <v>198</v>
      </c>
      <c r="C338" s="52" t="s">
        <v>162</v>
      </c>
      <c r="D338" s="52" t="s">
        <v>144</v>
      </c>
      <c r="E338" s="52" t="s">
        <v>111</v>
      </c>
      <c r="F338" s="52"/>
      <c r="G338" s="52" t="s">
        <v>106</v>
      </c>
      <c r="H338" s="52" t="s">
        <v>133</v>
      </c>
      <c r="I338" s="52" t="s">
        <v>134</v>
      </c>
      <c r="J338" s="53">
        <v>21.6</v>
      </c>
      <c r="K338" s="53">
        <v>0</v>
      </c>
      <c r="L338" s="53">
        <v>22</v>
      </c>
      <c r="M338" s="53">
        <v>22</v>
      </c>
      <c r="N338" s="53">
        <v>0</v>
      </c>
      <c r="O338" s="145">
        <v>22</v>
      </c>
      <c r="P338" s="49">
        <v>22</v>
      </c>
      <c r="Q338" s="60">
        <v>22</v>
      </c>
    </row>
    <row r="339" spans="1:17" ht="14.25" customHeight="1" x14ac:dyDescent="0.2">
      <c r="A339" s="51"/>
      <c r="B339" s="59" t="s">
        <v>198</v>
      </c>
      <c r="C339" s="52" t="s">
        <v>162</v>
      </c>
      <c r="D339" s="52" t="s">
        <v>144</v>
      </c>
      <c r="E339" s="52" t="s">
        <v>111</v>
      </c>
      <c r="F339" s="52"/>
      <c r="G339" s="52" t="s">
        <v>106</v>
      </c>
      <c r="H339" s="52" t="s">
        <v>117</v>
      </c>
      <c r="I339" s="52" t="s">
        <v>227</v>
      </c>
      <c r="J339" s="53">
        <v>0</v>
      </c>
      <c r="K339" s="53">
        <v>0</v>
      </c>
      <c r="L339" s="53">
        <v>0</v>
      </c>
      <c r="M339" s="53">
        <v>150</v>
      </c>
      <c r="N339" s="53">
        <v>135</v>
      </c>
      <c r="O339" s="145">
        <v>100</v>
      </c>
      <c r="P339" s="49">
        <v>100</v>
      </c>
      <c r="Q339" s="60">
        <v>100</v>
      </c>
    </row>
    <row r="340" spans="1:17" ht="22.5" customHeight="1" x14ac:dyDescent="0.2">
      <c r="A340" s="51" t="s">
        <v>85</v>
      </c>
      <c r="B340" s="59" t="s">
        <v>55</v>
      </c>
      <c r="C340" s="52" t="s">
        <v>162</v>
      </c>
      <c r="D340" s="52" t="s">
        <v>144</v>
      </c>
      <c r="E340" s="52" t="s">
        <v>111</v>
      </c>
      <c r="F340" s="52" t="s">
        <v>112</v>
      </c>
      <c r="G340" s="52" t="s">
        <v>121</v>
      </c>
      <c r="H340" s="52" t="s">
        <v>107</v>
      </c>
      <c r="I340" s="52" t="s">
        <v>122</v>
      </c>
      <c r="J340" s="53">
        <v>370.72</v>
      </c>
      <c r="K340" s="53">
        <v>0</v>
      </c>
      <c r="L340" s="53">
        <v>1000</v>
      </c>
      <c r="M340" s="53">
        <v>1700</v>
      </c>
      <c r="N340" s="53">
        <v>1700</v>
      </c>
      <c r="O340" s="145">
        <v>1000</v>
      </c>
      <c r="P340" s="49">
        <v>1000</v>
      </c>
      <c r="Q340" s="60">
        <v>1000</v>
      </c>
    </row>
    <row r="341" spans="1:17" ht="14.25" customHeight="1" x14ac:dyDescent="0.2">
      <c r="A341" s="51" t="s">
        <v>85</v>
      </c>
      <c r="B341" s="59" t="s">
        <v>55</v>
      </c>
      <c r="C341" s="52" t="s">
        <v>162</v>
      </c>
      <c r="D341" s="52" t="s">
        <v>144</v>
      </c>
      <c r="E341" s="52" t="s">
        <v>111</v>
      </c>
      <c r="F341" s="52" t="s">
        <v>112</v>
      </c>
      <c r="G341" s="52" t="s">
        <v>109</v>
      </c>
      <c r="H341" s="52" t="s">
        <v>70</v>
      </c>
      <c r="I341" s="52" t="s">
        <v>136</v>
      </c>
      <c r="J341" s="53">
        <v>0</v>
      </c>
      <c r="K341" s="53">
        <v>120</v>
      </c>
      <c r="L341" s="53">
        <v>650</v>
      </c>
      <c r="M341" s="53">
        <v>0</v>
      </c>
      <c r="N341" s="53">
        <v>0</v>
      </c>
      <c r="O341" s="145">
        <v>650</v>
      </c>
      <c r="P341" s="49">
        <v>200</v>
      </c>
      <c r="Q341" s="60">
        <v>200</v>
      </c>
    </row>
    <row r="342" spans="1:17" ht="14.25" customHeight="1" x14ac:dyDescent="0.2">
      <c r="A342" s="51"/>
      <c r="B342" s="59" t="s">
        <v>198</v>
      </c>
      <c r="C342" s="52" t="s">
        <v>162</v>
      </c>
      <c r="D342" s="52" t="s">
        <v>144</v>
      </c>
      <c r="E342" s="52" t="s">
        <v>111</v>
      </c>
      <c r="F342" s="52"/>
      <c r="G342" s="52" t="s">
        <v>109</v>
      </c>
      <c r="H342" s="52" t="s">
        <v>97</v>
      </c>
      <c r="I342" s="52" t="s">
        <v>155</v>
      </c>
      <c r="J342" s="53">
        <v>349.92</v>
      </c>
      <c r="K342" s="53">
        <v>0</v>
      </c>
      <c r="L342" s="53">
        <v>500</v>
      </c>
      <c r="M342" s="53">
        <v>0</v>
      </c>
      <c r="N342" s="53">
        <v>0</v>
      </c>
      <c r="O342" s="145">
        <v>500</v>
      </c>
      <c r="P342" s="49">
        <v>197</v>
      </c>
      <c r="Q342" s="60">
        <v>197</v>
      </c>
    </row>
    <row r="343" spans="1:17" ht="21.75" customHeight="1" x14ac:dyDescent="0.2">
      <c r="A343" s="51"/>
      <c r="B343" s="59" t="s">
        <v>55</v>
      </c>
      <c r="C343" s="52" t="s">
        <v>162</v>
      </c>
      <c r="D343" s="52" t="s">
        <v>144</v>
      </c>
      <c r="E343" s="52" t="s">
        <v>111</v>
      </c>
      <c r="F343" s="52" t="s">
        <v>112</v>
      </c>
      <c r="G343" s="52" t="s">
        <v>109</v>
      </c>
      <c r="H343" s="52" t="s">
        <v>128</v>
      </c>
      <c r="I343" s="52" t="s">
        <v>129</v>
      </c>
      <c r="J343" s="53">
        <v>0</v>
      </c>
      <c r="K343" s="53">
        <v>568</v>
      </c>
      <c r="L343" s="53">
        <v>650</v>
      </c>
      <c r="M343" s="53">
        <v>250</v>
      </c>
      <c r="N343" s="53">
        <v>200</v>
      </c>
      <c r="O343" s="145">
        <v>650</v>
      </c>
      <c r="P343" s="49">
        <v>650</v>
      </c>
      <c r="Q343" s="60">
        <v>650</v>
      </c>
    </row>
    <row r="344" spans="1:17" ht="23.25" customHeight="1" x14ac:dyDescent="0.2">
      <c r="A344" s="51"/>
      <c r="B344" s="59" t="s">
        <v>55</v>
      </c>
      <c r="C344" s="52" t="s">
        <v>162</v>
      </c>
      <c r="D344" s="52" t="s">
        <v>144</v>
      </c>
      <c r="E344" s="52" t="s">
        <v>111</v>
      </c>
      <c r="F344" s="52" t="s">
        <v>112</v>
      </c>
      <c r="G344" s="52" t="s">
        <v>139</v>
      </c>
      <c r="H344" s="52" t="s">
        <v>99</v>
      </c>
      <c r="I344" s="52" t="s">
        <v>250</v>
      </c>
      <c r="J344" s="53">
        <v>800</v>
      </c>
      <c r="K344" s="53">
        <v>700</v>
      </c>
      <c r="L344" s="53">
        <v>300</v>
      </c>
      <c r="M344" s="53">
        <v>300</v>
      </c>
      <c r="N344" s="53">
        <v>0</v>
      </c>
      <c r="O344" s="145">
        <v>300</v>
      </c>
      <c r="P344" s="49">
        <v>300</v>
      </c>
      <c r="Q344" s="60">
        <v>300</v>
      </c>
    </row>
    <row r="345" spans="1:17" ht="14.25" customHeight="1" x14ac:dyDescent="0.2">
      <c r="A345" s="51" t="s">
        <v>85</v>
      </c>
      <c r="B345" s="123" t="s">
        <v>55</v>
      </c>
      <c r="C345" s="124" t="s">
        <v>162</v>
      </c>
      <c r="D345" s="124" t="s">
        <v>144</v>
      </c>
      <c r="E345" s="124" t="s">
        <v>111</v>
      </c>
      <c r="F345" s="124" t="s">
        <v>112</v>
      </c>
      <c r="G345" s="124" t="s">
        <v>139</v>
      </c>
      <c r="H345" s="124" t="s">
        <v>99</v>
      </c>
      <c r="I345" s="124" t="s">
        <v>256</v>
      </c>
      <c r="J345" s="125">
        <f>SUM(J328:J344)</f>
        <v>1921.04</v>
      </c>
      <c r="K345" s="125">
        <f t="shared" ref="K345:Q345" si="25">SUM(K328:K344)</f>
        <v>1993.6</v>
      </c>
      <c r="L345" s="125">
        <f t="shared" si="25"/>
        <v>3933</v>
      </c>
      <c r="M345" s="125">
        <f t="shared" si="25"/>
        <v>3633</v>
      </c>
      <c r="N345" s="125">
        <f t="shared" si="25"/>
        <v>3037</v>
      </c>
      <c r="O345" s="125">
        <f t="shared" si="25"/>
        <v>4033</v>
      </c>
      <c r="P345" s="125">
        <f t="shared" si="25"/>
        <v>3280</v>
      </c>
      <c r="Q345" s="125">
        <f t="shared" si="25"/>
        <v>3280</v>
      </c>
    </row>
    <row r="346" spans="1:17" ht="14.25" customHeight="1" x14ac:dyDescent="0.2">
      <c r="A346" s="51"/>
      <c r="B346" s="229" t="s">
        <v>268</v>
      </c>
      <c r="C346" s="230"/>
      <c r="D346" s="230"/>
      <c r="E346" s="230"/>
      <c r="F346" s="230"/>
      <c r="G346" s="230"/>
      <c r="H346" s="230"/>
      <c r="I346" s="230"/>
      <c r="J346" s="230"/>
      <c r="K346" s="230"/>
      <c r="L346" s="230"/>
      <c r="M346" s="230"/>
      <c r="N346" s="230"/>
      <c r="O346" s="230"/>
      <c r="P346" s="230"/>
      <c r="Q346" s="231"/>
    </row>
    <row r="347" spans="1:17" ht="23.25" customHeight="1" x14ac:dyDescent="0.2">
      <c r="A347" s="51"/>
      <c r="B347" s="59" t="s">
        <v>198</v>
      </c>
      <c r="C347" s="121" t="s">
        <v>130</v>
      </c>
      <c r="D347" s="121" t="s">
        <v>84</v>
      </c>
      <c r="E347" s="121" t="s">
        <v>46</v>
      </c>
      <c r="F347" s="121" t="s">
        <v>84</v>
      </c>
      <c r="G347" s="121" t="s">
        <v>88</v>
      </c>
      <c r="H347" s="121"/>
      <c r="I347" s="52" t="s">
        <v>89</v>
      </c>
      <c r="J347" s="53">
        <v>1.3</v>
      </c>
      <c r="K347" s="53">
        <v>1044.5</v>
      </c>
      <c r="L347" s="53">
        <v>3000</v>
      </c>
      <c r="M347" s="53">
        <v>5000</v>
      </c>
      <c r="N347" s="53">
        <v>5000</v>
      </c>
      <c r="O347" s="148">
        <v>3000</v>
      </c>
      <c r="P347" s="53">
        <v>3000</v>
      </c>
      <c r="Q347" s="53">
        <v>3000</v>
      </c>
    </row>
    <row r="348" spans="1:17" ht="14.25" customHeight="1" x14ac:dyDescent="0.2">
      <c r="A348" s="51"/>
      <c r="B348" s="131" t="s">
        <v>55</v>
      </c>
      <c r="C348" s="132" t="s">
        <v>162</v>
      </c>
      <c r="D348" s="132" t="s">
        <v>47</v>
      </c>
      <c r="E348" s="132" t="s">
        <v>111</v>
      </c>
      <c r="F348" s="132" t="s">
        <v>112</v>
      </c>
      <c r="G348" s="132" t="s">
        <v>121</v>
      </c>
      <c r="H348" s="132" t="s">
        <v>107</v>
      </c>
      <c r="I348" s="132" t="s">
        <v>256</v>
      </c>
      <c r="J348" s="134">
        <f t="shared" ref="J348:Q348" si="26">SUM(J347:J347)</f>
        <v>1.3</v>
      </c>
      <c r="K348" s="134">
        <f t="shared" si="26"/>
        <v>1044.5</v>
      </c>
      <c r="L348" s="134">
        <f t="shared" si="26"/>
        <v>3000</v>
      </c>
      <c r="M348" s="134">
        <v>0</v>
      </c>
      <c r="N348" s="134">
        <v>0</v>
      </c>
      <c r="O348" s="134">
        <f t="shared" si="26"/>
        <v>3000</v>
      </c>
      <c r="P348" s="134">
        <f t="shared" si="26"/>
        <v>3000</v>
      </c>
      <c r="Q348" s="134">
        <f t="shared" si="26"/>
        <v>3000</v>
      </c>
    </row>
    <row r="349" spans="1:17" ht="14.25" customHeight="1" x14ac:dyDescent="0.2">
      <c r="A349" s="51"/>
      <c r="B349" s="229" t="s">
        <v>251</v>
      </c>
      <c r="C349" s="230"/>
      <c r="D349" s="230"/>
      <c r="E349" s="230"/>
      <c r="F349" s="230"/>
      <c r="G349" s="230"/>
      <c r="H349" s="230"/>
      <c r="I349" s="230"/>
      <c r="J349" s="230"/>
      <c r="K349" s="230"/>
      <c r="L349" s="230"/>
      <c r="M349" s="230"/>
      <c r="N349" s="230"/>
      <c r="O349" s="230"/>
      <c r="P349" s="230"/>
      <c r="Q349" s="231"/>
    </row>
    <row r="350" spans="1:17" ht="23.25" customHeight="1" x14ac:dyDescent="0.2">
      <c r="A350" s="51" t="s">
        <v>85</v>
      </c>
      <c r="B350" s="59" t="s">
        <v>55</v>
      </c>
      <c r="C350" s="52" t="s">
        <v>130</v>
      </c>
      <c r="D350" s="52" t="s">
        <v>158</v>
      </c>
      <c r="E350" s="52" t="s">
        <v>111</v>
      </c>
      <c r="F350" s="52"/>
      <c r="G350" s="52" t="s">
        <v>88</v>
      </c>
      <c r="H350" s="52" t="s">
        <v>52</v>
      </c>
      <c r="I350" s="52" t="s">
        <v>89</v>
      </c>
      <c r="J350" s="53">
        <v>3740.82</v>
      </c>
      <c r="K350" s="53">
        <v>2841.45</v>
      </c>
      <c r="L350" s="53">
        <v>2500</v>
      </c>
      <c r="M350" s="53">
        <v>3000</v>
      </c>
      <c r="N350" s="53">
        <v>2700</v>
      </c>
      <c r="O350" s="145">
        <v>2500</v>
      </c>
      <c r="P350" s="49">
        <v>2500</v>
      </c>
      <c r="Q350" s="60">
        <v>2500</v>
      </c>
    </row>
    <row r="351" spans="1:17" ht="15" customHeight="1" x14ac:dyDescent="0.2">
      <c r="A351" s="51"/>
      <c r="B351" s="59" t="s">
        <v>198</v>
      </c>
      <c r="C351" s="52" t="s">
        <v>130</v>
      </c>
      <c r="D351" s="52" t="s">
        <v>158</v>
      </c>
      <c r="E351" s="52" t="s">
        <v>111</v>
      </c>
      <c r="F351" s="52"/>
      <c r="G351" s="52" t="s">
        <v>150</v>
      </c>
      <c r="H351" s="52"/>
      <c r="I351" s="52" t="s">
        <v>151</v>
      </c>
      <c r="J351" s="53">
        <v>0</v>
      </c>
      <c r="K351" s="53">
        <v>0</v>
      </c>
      <c r="L351" s="53">
        <v>100</v>
      </c>
      <c r="M351" s="53">
        <v>100</v>
      </c>
      <c r="N351" s="53">
        <v>100</v>
      </c>
      <c r="O351" s="145">
        <v>100</v>
      </c>
      <c r="P351" s="49">
        <v>100</v>
      </c>
      <c r="Q351" s="60">
        <v>100</v>
      </c>
    </row>
    <row r="352" spans="1:17" ht="14.25" customHeight="1" x14ac:dyDescent="0.2">
      <c r="A352" s="51" t="s">
        <v>85</v>
      </c>
      <c r="B352" s="59" t="s">
        <v>55</v>
      </c>
      <c r="C352" s="52" t="s">
        <v>130</v>
      </c>
      <c r="D352" s="52" t="s">
        <v>158</v>
      </c>
      <c r="E352" s="52" t="s">
        <v>111</v>
      </c>
      <c r="F352" s="52"/>
      <c r="G352" s="52" t="s">
        <v>90</v>
      </c>
      <c r="H352" s="52" t="s">
        <v>52</v>
      </c>
      <c r="I352" s="52" t="s">
        <v>91</v>
      </c>
      <c r="J352" s="53">
        <v>0</v>
      </c>
      <c r="K352" s="53">
        <v>83.4</v>
      </c>
      <c r="L352" s="53">
        <v>100</v>
      </c>
      <c r="M352" s="53">
        <v>350</v>
      </c>
      <c r="N352" s="53">
        <v>300</v>
      </c>
      <c r="O352" s="145">
        <v>100</v>
      </c>
      <c r="P352" s="49">
        <v>100</v>
      </c>
      <c r="Q352" s="60">
        <v>100</v>
      </c>
    </row>
    <row r="353" spans="1:17" ht="14.25" customHeight="1" x14ac:dyDescent="0.2">
      <c r="A353" s="51" t="s">
        <v>85</v>
      </c>
      <c r="B353" s="59" t="s">
        <v>55</v>
      </c>
      <c r="C353" s="52" t="s">
        <v>130</v>
      </c>
      <c r="D353" s="52" t="s">
        <v>158</v>
      </c>
      <c r="E353" s="52" t="s">
        <v>111</v>
      </c>
      <c r="F353" s="52"/>
      <c r="G353" s="52" t="s">
        <v>113</v>
      </c>
      <c r="H353" s="52" t="s">
        <v>52</v>
      </c>
      <c r="I353" s="52" t="s">
        <v>114</v>
      </c>
      <c r="J353" s="53">
        <v>378.25</v>
      </c>
      <c r="K353" s="53">
        <v>200.74</v>
      </c>
      <c r="L353" s="53">
        <v>0</v>
      </c>
      <c r="M353" s="53">
        <v>0</v>
      </c>
      <c r="N353" s="53">
        <v>0</v>
      </c>
      <c r="O353" s="145">
        <v>0</v>
      </c>
      <c r="P353" s="49">
        <v>0</v>
      </c>
      <c r="Q353" s="60">
        <v>0</v>
      </c>
    </row>
    <row r="354" spans="1:17" ht="14.25" customHeight="1" x14ac:dyDescent="0.2">
      <c r="A354" s="51" t="s">
        <v>85</v>
      </c>
      <c r="B354" s="59" t="s">
        <v>55</v>
      </c>
      <c r="C354" s="52" t="s">
        <v>130</v>
      </c>
      <c r="D354" s="52" t="s">
        <v>158</v>
      </c>
      <c r="E354" s="52" t="s">
        <v>111</v>
      </c>
      <c r="F354" s="52"/>
      <c r="G354" s="52" t="s">
        <v>92</v>
      </c>
      <c r="H354" s="52" t="s">
        <v>50</v>
      </c>
      <c r="I354" s="52" t="s">
        <v>93</v>
      </c>
      <c r="J354" s="53">
        <v>52.93</v>
      </c>
      <c r="K354" s="53">
        <v>36.47</v>
      </c>
      <c r="L354" s="53">
        <v>60</v>
      </c>
      <c r="M354" s="53">
        <v>60</v>
      </c>
      <c r="N354" s="53">
        <v>40</v>
      </c>
      <c r="O354" s="145">
        <v>60</v>
      </c>
      <c r="P354" s="49">
        <v>60</v>
      </c>
      <c r="Q354" s="60">
        <v>60</v>
      </c>
    </row>
    <row r="355" spans="1:17" ht="14.25" customHeight="1" x14ac:dyDescent="0.2">
      <c r="A355" s="51" t="s">
        <v>85</v>
      </c>
      <c r="B355" s="59" t="s">
        <v>55</v>
      </c>
      <c r="C355" s="52" t="s">
        <v>130</v>
      </c>
      <c r="D355" s="52" t="s">
        <v>158</v>
      </c>
      <c r="E355" s="52" t="s">
        <v>111</v>
      </c>
      <c r="F355" s="52"/>
      <c r="G355" s="52" t="s">
        <v>92</v>
      </c>
      <c r="H355" s="52" t="s">
        <v>61</v>
      </c>
      <c r="I355" s="52" t="s">
        <v>94</v>
      </c>
      <c r="J355" s="53">
        <v>529.54</v>
      </c>
      <c r="K355" s="53">
        <v>365.02</v>
      </c>
      <c r="L355" s="53">
        <v>560</v>
      </c>
      <c r="M355" s="53">
        <v>560</v>
      </c>
      <c r="N355" s="53">
        <v>500</v>
      </c>
      <c r="O355" s="145">
        <v>560</v>
      </c>
      <c r="P355" s="49">
        <v>560</v>
      </c>
      <c r="Q355" s="60">
        <v>560</v>
      </c>
    </row>
    <row r="356" spans="1:17" ht="14.25" customHeight="1" x14ac:dyDescent="0.2">
      <c r="A356" s="51" t="s">
        <v>85</v>
      </c>
      <c r="B356" s="59" t="s">
        <v>55</v>
      </c>
      <c r="C356" s="52" t="s">
        <v>130</v>
      </c>
      <c r="D356" s="52" t="s">
        <v>158</v>
      </c>
      <c r="E356" s="52" t="s">
        <v>111</v>
      </c>
      <c r="F356" s="52"/>
      <c r="G356" s="52" t="s">
        <v>92</v>
      </c>
      <c r="H356" s="52" t="s">
        <v>57</v>
      </c>
      <c r="I356" s="52" t="s">
        <v>95</v>
      </c>
      <c r="J356" s="53">
        <v>30.23</v>
      </c>
      <c r="K356" s="53">
        <v>20.81</v>
      </c>
      <c r="L356" s="53">
        <v>32</v>
      </c>
      <c r="M356" s="53">
        <v>32</v>
      </c>
      <c r="N356" s="53">
        <v>40</v>
      </c>
      <c r="O356" s="145">
        <v>32</v>
      </c>
      <c r="P356" s="49">
        <v>32</v>
      </c>
      <c r="Q356" s="60">
        <v>32</v>
      </c>
    </row>
    <row r="357" spans="1:17" ht="14.25" customHeight="1" x14ac:dyDescent="0.2">
      <c r="A357" s="51" t="s">
        <v>85</v>
      </c>
      <c r="B357" s="59" t="s">
        <v>55</v>
      </c>
      <c r="C357" s="52" t="s">
        <v>130</v>
      </c>
      <c r="D357" s="52" t="s">
        <v>158</v>
      </c>
      <c r="E357" s="52" t="s">
        <v>111</v>
      </c>
      <c r="F357" s="52"/>
      <c r="G357" s="52" t="s">
        <v>92</v>
      </c>
      <c r="H357" s="52" t="s">
        <v>70</v>
      </c>
      <c r="I357" s="52" t="s">
        <v>96</v>
      </c>
      <c r="J357" s="53">
        <v>113.43</v>
      </c>
      <c r="K357" s="53">
        <v>78.19</v>
      </c>
      <c r="L357" s="53">
        <v>106</v>
      </c>
      <c r="M357" s="53">
        <v>106</v>
      </c>
      <c r="N357" s="53">
        <v>100</v>
      </c>
      <c r="O357" s="145">
        <v>106</v>
      </c>
      <c r="P357" s="49">
        <v>106</v>
      </c>
      <c r="Q357" s="60">
        <v>106</v>
      </c>
    </row>
    <row r="358" spans="1:17" ht="22.5" customHeight="1" x14ac:dyDescent="0.2">
      <c r="A358" s="51" t="s">
        <v>85</v>
      </c>
      <c r="B358" s="59" t="s">
        <v>55</v>
      </c>
      <c r="C358" s="52" t="s">
        <v>130</v>
      </c>
      <c r="D358" s="52" t="s">
        <v>158</v>
      </c>
      <c r="E358" s="52" t="s">
        <v>111</v>
      </c>
      <c r="F358" s="52"/>
      <c r="G358" s="52" t="s">
        <v>92</v>
      </c>
      <c r="H358" s="52" t="s">
        <v>97</v>
      </c>
      <c r="I358" s="52" t="s">
        <v>98</v>
      </c>
      <c r="J358" s="53">
        <v>37.78</v>
      </c>
      <c r="K358" s="53">
        <v>26.05</v>
      </c>
      <c r="L358" s="53">
        <v>41</v>
      </c>
      <c r="M358" s="53">
        <v>41</v>
      </c>
      <c r="N358" s="53">
        <v>40</v>
      </c>
      <c r="O358" s="145">
        <v>41</v>
      </c>
      <c r="P358" s="49">
        <v>41</v>
      </c>
      <c r="Q358" s="60">
        <v>41</v>
      </c>
    </row>
    <row r="359" spans="1:17" ht="22.5" customHeight="1" x14ac:dyDescent="0.2">
      <c r="A359" s="51" t="s">
        <v>85</v>
      </c>
      <c r="B359" s="59" t="s">
        <v>55</v>
      </c>
      <c r="C359" s="52" t="s">
        <v>130</v>
      </c>
      <c r="D359" s="52" t="s">
        <v>158</v>
      </c>
      <c r="E359" s="52" t="s">
        <v>111</v>
      </c>
      <c r="F359" s="52"/>
      <c r="G359" s="52" t="s">
        <v>92</v>
      </c>
      <c r="H359" s="52" t="s">
        <v>99</v>
      </c>
      <c r="I359" s="52" t="s">
        <v>100</v>
      </c>
      <c r="J359" s="53">
        <v>179.63</v>
      </c>
      <c r="K359" s="53">
        <v>123.81</v>
      </c>
      <c r="L359" s="53">
        <v>175</v>
      </c>
      <c r="M359" s="53">
        <v>175</v>
      </c>
      <c r="N359" s="53">
        <v>175</v>
      </c>
      <c r="O359" s="145">
        <v>175</v>
      </c>
      <c r="P359" s="49">
        <v>175</v>
      </c>
      <c r="Q359" s="60">
        <v>175</v>
      </c>
    </row>
    <row r="360" spans="1:17" ht="15" customHeight="1" x14ac:dyDescent="0.2">
      <c r="A360" s="51"/>
      <c r="B360" s="59" t="s">
        <v>198</v>
      </c>
      <c r="C360" s="52" t="s">
        <v>130</v>
      </c>
      <c r="D360" s="52" t="s">
        <v>158</v>
      </c>
      <c r="E360" s="52" t="s">
        <v>111</v>
      </c>
      <c r="F360" s="52"/>
      <c r="G360" s="52" t="s">
        <v>101</v>
      </c>
      <c r="H360" s="52" t="s">
        <v>50</v>
      </c>
      <c r="I360" s="52" t="s">
        <v>102</v>
      </c>
      <c r="J360" s="53">
        <v>0</v>
      </c>
      <c r="K360" s="53">
        <v>0</v>
      </c>
      <c r="L360" s="53">
        <v>250</v>
      </c>
      <c r="M360" s="53">
        <v>250</v>
      </c>
      <c r="N360" s="53">
        <v>0</v>
      </c>
      <c r="O360" s="145">
        <v>250</v>
      </c>
      <c r="P360" s="49">
        <v>250</v>
      </c>
      <c r="Q360" s="60">
        <v>250</v>
      </c>
    </row>
    <row r="361" spans="1:17" ht="15" customHeight="1" x14ac:dyDescent="0.2">
      <c r="A361" s="51"/>
      <c r="B361" s="59" t="s">
        <v>198</v>
      </c>
      <c r="C361" s="52" t="s">
        <v>130</v>
      </c>
      <c r="D361" s="52" t="s">
        <v>158</v>
      </c>
      <c r="E361" s="52" t="s">
        <v>111</v>
      </c>
      <c r="F361" s="52"/>
      <c r="G361" s="52" t="s">
        <v>106</v>
      </c>
      <c r="H361" s="52" t="s">
        <v>50</v>
      </c>
      <c r="I361" s="52" t="s">
        <v>252</v>
      </c>
      <c r="J361" s="53">
        <v>0</v>
      </c>
      <c r="K361" s="53">
        <v>0</v>
      </c>
      <c r="L361" s="53">
        <v>0</v>
      </c>
      <c r="M361" s="53">
        <v>0</v>
      </c>
      <c r="N361" s="53">
        <v>0</v>
      </c>
      <c r="O361" s="145">
        <v>0</v>
      </c>
      <c r="P361" s="49">
        <v>0</v>
      </c>
      <c r="Q361" s="60">
        <v>0</v>
      </c>
    </row>
    <row r="362" spans="1:17" ht="15" customHeight="1" x14ac:dyDescent="0.2">
      <c r="A362" s="51"/>
      <c r="B362" s="59" t="s">
        <v>198</v>
      </c>
      <c r="C362" s="52" t="s">
        <v>130</v>
      </c>
      <c r="D362" s="52" t="s">
        <v>158</v>
      </c>
      <c r="E362" s="52" t="s">
        <v>111</v>
      </c>
      <c r="F362" s="52"/>
      <c r="G362" s="52" t="s">
        <v>106</v>
      </c>
      <c r="H362" s="52" t="s">
        <v>107</v>
      </c>
      <c r="I362" s="52" t="s">
        <v>108</v>
      </c>
      <c r="J362" s="53">
        <v>0</v>
      </c>
      <c r="K362" s="53">
        <v>0</v>
      </c>
      <c r="L362" s="53">
        <v>50</v>
      </c>
      <c r="M362" s="53">
        <v>50</v>
      </c>
      <c r="N362" s="53">
        <v>0</v>
      </c>
      <c r="O362" s="145">
        <v>50</v>
      </c>
      <c r="P362" s="49">
        <v>50</v>
      </c>
      <c r="Q362" s="60">
        <v>50</v>
      </c>
    </row>
    <row r="363" spans="1:17" ht="15" customHeight="1" x14ac:dyDescent="0.2">
      <c r="A363" s="51"/>
      <c r="B363" s="59" t="s">
        <v>198</v>
      </c>
      <c r="C363" s="52" t="s">
        <v>130</v>
      </c>
      <c r="D363" s="52" t="s">
        <v>158</v>
      </c>
      <c r="E363" s="52" t="s">
        <v>111</v>
      </c>
      <c r="F363" s="52"/>
      <c r="G363" s="52" t="s">
        <v>121</v>
      </c>
      <c r="H363" s="52" t="s">
        <v>107</v>
      </c>
      <c r="I363" s="52" t="s">
        <v>253</v>
      </c>
      <c r="J363" s="53">
        <v>0</v>
      </c>
      <c r="K363" s="53">
        <v>0</v>
      </c>
      <c r="L363" s="53">
        <v>0</v>
      </c>
      <c r="M363" s="53">
        <v>0</v>
      </c>
      <c r="N363" s="53">
        <v>0</v>
      </c>
      <c r="O363" s="145">
        <v>0</v>
      </c>
      <c r="P363" s="49">
        <v>0</v>
      </c>
      <c r="Q363" s="60">
        <v>0</v>
      </c>
    </row>
    <row r="364" spans="1:17" ht="15" customHeight="1" x14ac:dyDescent="0.2">
      <c r="A364" s="51"/>
      <c r="B364" s="59" t="s">
        <v>198</v>
      </c>
      <c r="C364" s="52" t="s">
        <v>130</v>
      </c>
      <c r="D364" s="52" t="s">
        <v>158</v>
      </c>
      <c r="E364" s="52" t="s">
        <v>111</v>
      </c>
      <c r="F364" s="52"/>
      <c r="G364" s="52" t="s">
        <v>109</v>
      </c>
      <c r="H364" s="52" t="s">
        <v>50</v>
      </c>
      <c r="I364" s="52" t="s">
        <v>154</v>
      </c>
      <c r="J364" s="53">
        <v>260</v>
      </c>
      <c r="K364" s="53">
        <v>70</v>
      </c>
      <c r="L364" s="53">
        <v>392</v>
      </c>
      <c r="M364" s="53">
        <v>392</v>
      </c>
      <c r="N364" s="53">
        <v>0</v>
      </c>
      <c r="O364" s="145">
        <v>392</v>
      </c>
      <c r="P364" s="49">
        <v>392</v>
      </c>
      <c r="Q364" s="60">
        <v>392</v>
      </c>
    </row>
    <row r="365" spans="1:17" ht="15" customHeight="1" x14ac:dyDescent="0.2">
      <c r="A365" s="51"/>
      <c r="B365" s="59" t="s">
        <v>198</v>
      </c>
      <c r="C365" s="52" t="s">
        <v>130</v>
      </c>
      <c r="D365" s="52" t="s">
        <v>158</v>
      </c>
      <c r="E365" s="52" t="s">
        <v>111</v>
      </c>
      <c r="F365" s="52"/>
      <c r="G365" s="52" t="s">
        <v>109</v>
      </c>
      <c r="H365" s="52" t="s">
        <v>70</v>
      </c>
      <c r="I365" s="52" t="s">
        <v>136</v>
      </c>
      <c r="J365" s="53">
        <v>0</v>
      </c>
      <c r="K365" s="53">
        <v>45</v>
      </c>
      <c r="L365" s="53">
        <v>45</v>
      </c>
      <c r="M365" s="53">
        <v>45</v>
      </c>
      <c r="N365" s="53">
        <v>45</v>
      </c>
      <c r="O365" s="145">
        <v>45</v>
      </c>
      <c r="P365" s="49">
        <v>45</v>
      </c>
      <c r="Q365" s="60">
        <v>45</v>
      </c>
    </row>
    <row r="366" spans="1:17" ht="14.25" customHeight="1" x14ac:dyDescent="0.2">
      <c r="A366" s="51" t="s">
        <v>85</v>
      </c>
      <c r="B366" s="59" t="s">
        <v>55</v>
      </c>
      <c r="C366" s="52" t="s">
        <v>130</v>
      </c>
      <c r="D366" s="52" t="s">
        <v>158</v>
      </c>
      <c r="E366" s="52" t="s">
        <v>111</v>
      </c>
      <c r="F366" s="52"/>
      <c r="G366" s="52" t="s">
        <v>109</v>
      </c>
      <c r="H366" s="52" t="s">
        <v>117</v>
      </c>
      <c r="I366" s="52" t="s">
        <v>138</v>
      </c>
      <c r="J366" s="53">
        <v>33.25</v>
      </c>
      <c r="K366" s="53">
        <v>27.05</v>
      </c>
      <c r="L366" s="53">
        <v>30</v>
      </c>
      <c r="M366" s="53">
        <v>30</v>
      </c>
      <c r="N366" s="53">
        <v>30</v>
      </c>
      <c r="O366" s="145">
        <v>30</v>
      </c>
      <c r="P366" s="49">
        <v>30</v>
      </c>
      <c r="Q366" s="60">
        <v>30</v>
      </c>
    </row>
    <row r="367" spans="1:17" ht="13.5" customHeight="1" x14ac:dyDescent="0.2">
      <c r="A367" s="51" t="s">
        <v>85</v>
      </c>
      <c r="B367" s="59" t="s">
        <v>55</v>
      </c>
      <c r="C367" s="52" t="s">
        <v>130</v>
      </c>
      <c r="D367" s="52" t="s">
        <v>158</v>
      </c>
      <c r="E367" s="52" t="s">
        <v>111</v>
      </c>
      <c r="F367" s="52"/>
      <c r="G367" s="52" t="s">
        <v>109</v>
      </c>
      <c r="H367" s="52" t="s">
        <v>128</v>
      </c>
      <c r="I367" s="52" t="s">
        <v>129</v>
      </c>
      <c r="J367" s="53">
        <v>41.72</v>
      </c>
      <c r="K367" s="53">
        <v>0</v>
      </c>
      <c r="L367" s="53">
        <v>0</v>
      </c>
      <c r="M367" s="53">
        <v>0</v>
      </c>
      <c r="N367" s="53">
        <v>0</v>
      </c>
      <c r="O367" s="145">
        <v>0</v>
      </c>
      <c r="P367" s="49">
        <v>0</v>
      </c>
      <c r="Q367" s="60">
        <v>0</v>
      </c>
    </row>
    <row r="368" spans="1:17" ht="21.75" customHeight="1" x14ac:dyDescent="0.2">
      <c r="A368" s="51"/>
      <c r="B368" s="59" t="s">
        <v>198</v>
      </c>
      <c r="C368" s="52" t="s">
        <v>130</v>
      </c>
      <c r="D368" s="52" t="s">
        <v>158</v>
      </c>
      <c r="E368" s="52" t="s">
        <v>111</v>
      </c>
      <c r="F368" s="52"/>
      <c r="G368" s="52" t="s">
        <v>164</v>
      </c>
      <c r="H368" s="52" t="s">
        <v>131</v>
      </c>
      <c r="I368" s="52" t="s">
        <v>254</v>
      </c>
      <c r="J368" s="53">
        <v>575.12</v>
      </c>
      <c r="K368" s="53">
        <v>51.4</v>
      </c>
      <c r="L368" s="53">
        <v>300</v>
      </c>
      <c r="M368" s="53">
        <v>300</v>
      </c>
      <c r="N368" s="53">
        <v>71</v>
      </c>
      <c r="O368" s="145">
        <v>300</v>
      </c>
      <c r="P368" s="49">
        <v>300</v>
      </c>
      <c r="Q368" s="60">
        <v>300</v>
      </c>
    </row>
    <row r="369" spans="1:17" ht="15" customHeight="1" x14ac:dyDescent="0.2">
      <c r="A369" s="51"/>
      <c r="B369" s="59" t="s">
        <v>55</v>
      </c>
      <c r="C369" s="52" t="s">
        <v>130</v>
      </c>
      <c r="D369" s="52" t="s">
        <v>158</v>
      </c>
      <c r="E369" s="52" t="s">
        <v>111</v>
      </c>
      <c r="F369" s="52"/>
      <c r="G369" s="52" t="s">
        <v>139</v>
      </c>
      <c r="H369" s="52" t="s">
        <v>133</v>
      </c>
      <c r="I369" s="52" t="s">
        <v>141</v>
      </c>
      <c r="J369" s="53">
        <v>0</v>
      </c>
      <c r="K369" s="53">
        <v>0</v>
      </c>
      <c r="L369" s="53">
        <v>70</v>
      </c>
      <c r="M369" s="53">
        <v>70</v>
      </c>
      <c r="N369" s="53">
        <v>0</v>
      </c>
      <c r="O369" s="145">
        <v>70</v>
      </c>
      <c r="P369" s="49">
        <v>70</v>
      </c>
      <c r="Q369" s="60">
        <v>70</v>
      </c>
    </row>
    <row r="370" spans="1:17" ht="14.25" customHeight="1" x14ac:dyDescent="0.2">
      <c r="A370" s="51" t="s">
        <v>85</v>
      </c>
      <c r="B370" s="123" t="s">
        <v>55</v>
      </c>
      <c r="C370" s="124" t="s">
        <v>130</v>
      </c>
      <c r="D370" s="124" t="s">
        <v>158</v>
      </c>
      <c r="E370" s="124" t="s">
        <v>111</v>
      </c>
      <c r="F370" s="124"/>
      <c r="G370" s="124"/>
      <c r="H370" s="124"/>
      <c r="I370" s="124" t="s">
        <v>255</v>
      </c>
      <c r="J370" s="125">
        <f t="shared" ref="J370:Q370" si="27">SUM(J350:J369)</f>
        <v>5972.7</v>
      </c>
      <c r="K370" s="125">
        <f t="shared" si="27"/>
        <v>3969.3900000000003</v>
      </c>
      <c r="L370" s="125">
        <f t="shared" si="27"/>
        <v>4811</v>
      </c>
      <c r="M370" s="125">
        <f t="shared" si="27"/>
        <v>5561</v>
      </c>
      <c r="N370" s="125">
        <f t="shared" si="27"/>
        <v>4141</v>
      </c>
      <c r="O370" s="125">
        <f t="shared" si="27"/>
        <v>4811</v>
      </c>
      <c r="P370" s="125">
        <f t="shared" si="27"/>
        <v>4811</v>
      </c>
      <c r="Q370" s="125">
        <f t="shared" si="27"/>
        <v>4811</v>
      </c>
    </row>
    <row r="371" spans="1:17" ht="14.25" customHeight="1" x14ac:dyDescent="0.2">
      <c r="A371" s="51"/>
      <c r="B371" s="226" t="s">
        <v>228</v>
      </c>
      <c r="C371" s="232"/>
      <c r="D371" s="232"/>
      <c r="E371" s="232"/>
      <c r="F371" s="232"/>
      <c r="G371" s="232"/>
      <c r="H371" s="232"/>
      <c r="I371" s="232"/>
      <c r="J371" s="232"/>
      <c r="K371" s="232"/>
      <c r="L371" s="232"/>
      <c r="M371" s="232"/>
      <c r="N371" s="232"/>
      <c r="O371" s="232"/>
      <c r="P371" s="232"/>
      <c r="Q371" s="233"/>
    </row>
    <row r="372" spans="1:17" ht="12.75" customHeight="1" x14ac:dyDescent="0.2">
      <c r="A372" s="51"/>
      <c r="B372" s="59" t="s">
        <v>198</v>
      </c>
      <c r="C372" s="52" t="s">
        <v>142</v>
      </c>
      <c r="D372" s="52" t="s">
        <v>46</v>
      </c>
      <c r="E372" s="52" t="s">
        <v>111</v>
      </c>
      <c r="F372" s="52"/>
      <c r="G372" s="52" t="s">
        <v>106</v>
      </c>
      <c r="H372" s="52" t="s">
        <v>107</v>
      </c>
      <c r="I372" s="52" t="s">
        <v>108</v>
      </c>
      <c r="J372" s="81">
        <v>461.54</v>
      </c>
      <c r="K372" s="81">
        <v>593.04</v>
      </c>
      <c r="L372" s="81">
        <v>300</v>
      </c>
      <c r="M372" s="81">
        <v>600</v>
      </c>
      <c r="N372" s="81">
        <v>520</v>
      </c>
      <c r="O372" s="144">
        <v>300</v>
      </c>
      <c r="P372" s="95">
        <v>300</v>
      </c>
      <c r="Q372" s="95">
        <v>300</v>
      </c>
    </row>
    <row r="373" spans="1:17" ht="12.75" customHeight="1" x14ac:dyDescent="0.2">
      <c r="A373" s="51"/>
      <c r="B373" s="59" t="s">
        <v>198</v>
      </c>
      <c r="C373" s="52" t="s">
        <v>142</v>
      </c>
      <c r="D373" s="52" t="s">
        <v>46</v>
      </c>
      <c r="E373" s="52" t="s">
        <v>111</v>
      </c>
      <c r="F373" s="52"/>
      <c r="G373" s="52" t="s">
        <v>106</v>
      </c>
      <c r="H373" s="52" t="s">
        <v>117</v>
      </c>
      <c r="I373" s="52" t="s">
        <v>227</v>
      </c>
      <c r="J373" s="81">
        <v>0</v>
      </c>
      <c r="K373" s="81">
        <v>0</v>
      </c>
      <c r="L373" s="81">
        <v>100</v>
      </c>
      <c r="M373" s="81">
        <v>100</v>
      </c>
      <c r="N373" s="81">
        <v>0</v>
      </c>
      <c r="O373" s="144">
        <v>100</v>
      </c>
      <c r="P373" s="95">
        <v>100</v>
      </c>
      <c r="Q373" s="95">
        <v>100</v>
      </c>
    </row>
    <row r="374" spans="1:17" ht="12.75" customHeight="1" x14ac:dyDescent="0.2">
      <c r="A374" s="51"/>
      <c r="B374" s="59" t="s">
        <v>198</v>
      </c>
      <c r="C374" s="52" t="s">
        <v>142</v>
      </c>
      <c r="D374" s="52" t="s">
        <v>46</v>
      </c>
      <c r="E374" s="52" t="s">
        <v>111</v>
      </c>
      <c r="F374" s="52"/>
      <c r="G374" s="52" t="s">
        <v>119</v>
      </c>
      <c r="H374" s="52" t="s">
        <v>70</v>
      </c>
      <c r="I374" s="52" t="s">
        <v>120</v>
      </c>
      <c r="J374" s="81">
        <v>0</v>
      </c>
      <c r="K374" s="81">
        <v>0</v>
      </c>
      <c r="L374" s="81">
        <v>100</v>
      </c>
      <c r="M374" s="81">
        <v>0</v>
      </c>
      <c r="N374" s="81">
        <v>0</v>
      </c>
      <c r="O374" s="144">
        <v>100</v>
      </c>
      <c r="P374" s="95">
        <v>100</v>
      </c>
      <c r="Q374" s="95">
        <v>100</v>
      </c>
    </row>
    <row r="375" spans="1:17" ht="12.75" customHeight="1" x14ac:dyDescent="0.2">
      <c r="A375" s="51"/>
      <c r="B375" s="59" t="s">
        <v>198</v>
      </c>
      <c r="C375" s="94" t="s">
        <v>142</v>
      </c>
      <c r="D375" s="94" t="s">
        <v>46</v>
      </c>
      <c r="E375" s="94" t="s">
        <v>111</v>
      </c>
      <c r="F375" s="94"/>
      <c r="G375" s="94" t="s">
        <v>109</v>
      </c>
      <c r="H375" s="94" t="s">
        <v>70</v>
      </c>
      <c r="I375" s="94" t="s">
        <v>136</v>
      </c>
      <c r="J375" s="120">
        <v>0</v>
      </c>
      <c r="K375" s="120">
        <v>0</v>
      </c>
      <c r="L375" s="120">
        <v>250</v>
      </c>
      <c r="M375" s="120">
        <v>0</v>
      </c>
      <c r="N375" s="120">
        <v>0</v>
      </c>
      <c r="O375" s="150">
        <v>250</v>
      </c>
      <c r="P375" s="122">
        <v>250</v>
      </c>
      <c r="Q375" s="122">
        <v>250</v>
      </c>
    </row>
    <row r="376" spans="1:17" ht="24" customHeight="1" x14ac:dyDescent="0.2">
      <c r="A376" s="51"/>
      <c r="B376" s="126" t="s">
        <v>198</v>
      </c>
      <c r="C376" s="94" t="s">
        <v>142</v>
      </c>
      <c r="D376" s="94" t="s">
        <v>46</v>
      </c>
      <c r="E376" s="94" t="s">
        <v>111</v>
      </c>
      <c r="F376" s="94"/>
      <c r="G376" s="94" t="s">
        <v>139</v>
      </c>
      <c r="H376" s="94" t="s">
        <v>50</v>
      </c>
      <c r="I376" s="108" t="s">
        <v>239</v>
      </c>
      <c r="J376" s="69">
        <v>0</v>
      </c>
      <c r="K376" s="69">
        <v>100</v>
      </c>
      <c r="L376" s="69">
        <v>100</v>
      </c>
      <c r="M376" s="69">
        <v>100</v>
      </c>
      <c r="N376" s="69">
        <v>0</v>
      </c>
      <c r="O376" s="143">
        <v>100</v>
      </c>
      <c r="P376" s="75">
        <v>100</v>
      </c>
      <c r="Q376" s="75">
        <v>100</v>
      </c>
    </row>
    <row r="377" spans="1:17" ht="14.25" customHeight="1" x14ac:dyDescent="0.2">
      <c r="A377" s="51"/>
      <c r="B377" s="127" t="s">
        <v>198</v>
      </c>
      <c r="C377" s="128" t="s">
        <v>142</v>
      </c>
      <c r="D377" s="128" t="s">
        <v>46</v>
      </c>
      <c r="E377" s="128" t="s">
        <v>111</v>
      </c>
      <c r="F377" s="127"/>
      <c r="G377" s="127"/>
      <c r="H377" s="127"/>
      <c r="I377" s="129" t="s">
        <v>255</v>
      </c>
      <c r="J377" s="130">
        <f>SUM(J372:J376)</f>
        <v>461.54</v>
      </c>
      <c r="K377" s="130">
        <f t="shared" ref="K377:Q377" si="28">SUM(K372:K376)</f>
        <v>693.04</v>
      </c>
      <c r="L377" s="130">
        <f t="shared" si="28"/>
        <v>850</v>
      </c>
      <c r="M377" s="130">
        <f t="shared" si="28"/>
        <v>800</v>
      </c>
      <c r="N377" s="130">
        <f t="shared" si="28"/>
        <v>520</v>
      </c>
      <c r="O377" s="130">
        <f t="shared" si="28"/>
        <v>850</v>
      </c>
      <c r="P377" s="130">
        <f t="shared" si="28"/>
        <v>850</v>
      </c>
      <c r="Q377" s="130">
        <f t="shared" si="28"/>
        <v>850</v>
      </c>
    </row>
    <row r="378" spans="1:17" ht="14.25" customHeight="1" thickBot="1" x14ac:dyDescent="0.25">
      <c r="A378" s="48"/>
      <c r="B378" s="241" t="s">
        <v>219</v>
      </c>
      <c r="C378" s="242"/>
      <c r="D378" s="242"/>
      <c r="E378" s="242"/>
      <c r="F378" s="242"/>
      <c r="G378" s="242"/>
      <c r="H378" s="242"/>
      <c r="I378" s="242"/>
      <c r="J378" s="62">
        <f>(SUM(J372:J376,J350:J369,J347,J328:J344,J323:J325,J312:J320,J303:J309,J296:J300,J272:J288,J267:J269,J256:J264,J240:J253,J220:J237,J172:J211,J157:J169,J142:J154,J127:J139,J124,J119:J121,J116,J112:J113,J109,J70:J106,J54:J61,J27:J47,J8:J10,J13:J24,J50:J51,J64:J67,J214:J217))+1549.25</f>
        <v>144891.47999999989</v>
      </c>
      <c r="K378" s="62">
        <f>(SUM(K372:K376,K350:K369,K347,K328:K344,K323:K325,K312:K320,K303:K309,K296:K300,K272:K288,K267:K269,K256:K264,K240:K253,K220:K237,K172:K211,K157:K169,K142:K154,K127:K139,K124,K119:K121,K116,K112:K113,K109,K70:K106,K54:K61,K27:K47,K8:K10,K13:K24,K50:K51,K64:K67,K214:K217))+1111.25</f>
        <v>142803.49</v>
      </c>
      <c r="L378" s="62">
        <f>(SUM(L372:L376,L350:L369,L347,L328:L344,L323:L325,L312:L320,L303:L309,L296:L300,L272:L288,L267:L269,L256:L264,L240:L253,L220:L237,L172:L211,L157:L169,L142:L154,L127:L139,L124,L119:L121,L116,L112:L113,L109,L70:L106,L54:L61,L27:L47,L8:L10,L13:L24,L50:L51,L64:L67,L214:L217))+2700</f>
        <v>145918</v>
      </c>
      <c r="M378" s="62">
        <f>(SUM(M372:M376,M350:M369,M347,M328:M344,M323:M325,M312:M320,M303:M309,M294:M300,M272:M288,M267:M269,M256:M264,M240:M253,M220:M237,M172:M211,M157:M169,M142:M154,M127:M139,M124,M119:M121,M116,M112:M113,M109,M70:M106,M54:M61,M27:M47,M8:M10,M13:M24,M50:M51,M64:M67,M214:M217))</f>
        <v>142605</v>
      </c>
      <c r="N378" s="62">
        <f>(SUM(N372:N376,N350:N369,N347,N328:N344,N323:N325,N312:N320,N303:N309,N294:N300,N272:N288,N267:N269,N256:N264,N240:N253,N220:N237,N172:N211,N157:N169,N142:N154,N127:N139,N124,N119:N121,N116,N112:N113,N109,N70:N106,N54:N61,N27:N47,N8:N10,N13:N24,N50:N51,N64:N67,N214:N217))</f>
        <v>122094.67000000001</v>
      </c>
      <c r="O378" s="62">
        <f>(SUM(O372:O376,O350:O369,O347,O328:O344,O323:O325,O312:O320,O303:O309,O294:O300,O272:O288,O267:O269,O256:O264,O240:O253,O220:O237,O172:O211,O157:O169,O142:O154,O127:O139,O124,O119:O121,O116,O112:O113,O109,O70:O106,O54:O61,O27:O47,O8:O10,O13:O24,O50:O51,O64:O67,O214:O217))</f>
        <v>138273</v>
      </c>
      <c r="P378" s="62">
        <f>(SUM(P372:P376,P350:P369,P347,P328:P344,P323:P325,P312:P320,P303:P309,P294:P300,P272:P288,P267:P269,P256:P264,P240:P253,P220:P237,P172:P211,P157:P169,P142:P154,P127:P139,P124,P119:P121,P116,P112:P113,P109,P70:P106,P54:P61,P27:P47,P8:P10,P13:P24,P50:P51,P64:P67,P214:P217))</f>
        <v>135911</v>
      </c>
      <c r="Q378" s="62">
        <f>(SUM(Q372:Q376,Q350:Q369,Q347,Q328:Q344,Q323:Q325,Q312:Q320,Q303:Q309,Q294:Q300,Q272:Q288,Q267:Q269,Q256:Q264,Q240:Q253,Q220:Q237,Q172:Q211,Q157:Q169,Q142:Q154,Q127:Q139,Q124,Q119:Q121,Q116,Q112:Q113,Q109,Q70:Q106,Q54:Q61,Q27:Q47,Q8:Q10,Q13:Q24,Q50:Q51,Q64:Q67,Q214:Q217))</f>
        <v>135911</v>
      </c>
    </row>
    <row r="379" spans="1:17" ht="12.75" customHeight="1" x14ac:dyDescent="0.2">
      <c r="O379" s="38"/>
    </row>
    <row r="380" spans="1:17" ht="12.75" customHeight="1" x14ac:dyDescent="0.2">
      <c r="O380" s="38"/>
      <c r="P380" s="38"/>
      <c r="Q380" s="38"/>
    </row>
  </sheetData>
  <mergeCells count="37">
    <mergeCell ref="B378:I378"/>
    <mergeCell ref="B371:Q371"/>
    <mergeCell ref="B156:Q156"/>
    <mergeCell ref="B271:Q271"/>
    <mergeCell ref="B219:Q219"/>
    <mergeCell ref="B346:Q346"/>
    <mergeCell ref="B311:Q311"/>
    <mergeCell ref="B349:Q349"/>
    <mergeCell ref="B266:Q266"/>
    <mergeCell ref="B290:Q290"/>
    <mergeCell ref="B171:Q171"/>
    <mergeCell ref="B327:Q327"/>
    <mergeCell ref="B322:Q322"/>
    <mergeCell ref="B255:Q255"/>
    <mergeCell ref="A1:Q2"/>
    <mergeCell ref="B26:Q26"/>
    <mergeCell ref="A3:Q4"/>
    <mergeCell ref="C5:F5"/>
    <mergeCell ref="B6:Q6"/>
    <mergeCell ref="G5:H5"/>
    <mergeCell ref="B7:Q7"/>
    <mergeCell ref="B302:Q302"/>
    <mergeCell ref="B69:Q69"/>
    <mergeCell ref="B111:Q111"/>
    <mergeCell ref="B213:Q213"/>
    <mergeCell ref="B295:Q295"/>
    <mergeCell ref="B53:Q53"/>
    <mergeCell ref="B115:Q115"/>
    <mergeCell ref="B239:Q239"/>
    <mergeCell ref="B49:Q49"/>
    <mergeCell ref="B12:Q12"/>
    <mergeCell ref="B63:Q63"/>
    <mergeCell ref="B123:Q123"/>
    <mergeCell ref="B108:Q108"/>
    <mergeCell ref="B118:Q118"/>
    <mergeCell ref="B141:Q141"/>
    <mergeCell ref="B126:Q126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Footer>&amp;C&amp;P</oddFooter>
  </headerFooter>
  <rowBreaks count="14" manualBreakCount="14">
    <brk id="30" min="1" max="16" man="1"/>
    <brk id="52" min="1" max="16" man="1"/>
    <brk id="75" min="1" max="16" man="1"/>
    <brk id="97" min="1" max="16" man="1"/>
    <brk id="122" min="1" max="16" man="1"/>
    <brk id="140" min="1" max="16" man="1"/>
    <brk id="164" min="1" max="16" man="1"/>
    <brk id="187" min="1" max="16" man="1"/>
    <brk id="212" min="1" max="16" man="1"/>
    <brk id="238" min="1" max="16" man="1"/>
    <brk id="265" min="1" max="16" man="1"/>
    <brk id="301" min="1" max="16" man="1"/>
    <brk id="326" min="1" max="16" man="1"/>
    <brk id="351" min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view="pageBreakPreview" zoomScaleNormal="100" zoomScaleSheetLayoutView="100" workbookViewId="0">
      <selection activeCell="H5" sqref="H5"/>
    </sheetView>
  </sheetViews>
  <sheetFormatPr defaultColWidth="10.28515625" defaultRowHeight="12.75" customHeight="1" x14ac:dyDescent="0.2"/>
  <cols>
    <col min="1" max="3" width="11.7109375" style="19" customWidth="1"/>
    <col min="4" max="4" width="53.7109375" style="19" customWidth="1"/>
    <col min="5" max="5" width="10.7109375" style="30" customWidth="1"/>
    <col min="6" max="7" width="11.7109375" style="30" customWidth="1"/>
    <col min="8" max="8" width="9.5703125" style="1" customWidth="1"/>
    <col min="9" max="9" width="9.7109375" style="1" customWidth="1"/>
    <col min="10" max="10" width="10" style="1" customWidth="1"/>
    <col min="11" max="11" width="10.28515625" style="1" customWidth="1"/>
    <col min="12" max="13" width="10.85546875" style="1" customWidth="1"/>
    <col min="14" max="14" width="10.140625" style="1" customWidth="1"/>
    <col min="15" max="15" width="10.42578125" style="1" customWidth="1"/>
    <col min="16" max="16" width="10.5703125" style="1" customWidth="1"/>
  </cols>
  <sheetData>
    <row r="1" spans="1:16" x14ac:dyDescent="0.2">
      <c r="A1" s="224" t="s">
        <v>32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6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6" x14ac:dyDescent="0.2">
      <c r="A3" s="224" t="s">
        <v>167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6" x14ac:dyDescent="0.2">
      <c r="A4" s="246" t="s">
        <v>168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N4" s="12"/>
      <c r="P4" s="12"/>
    </row>
    <row r="5" spans="1:16" ht="47.25" customHeight="1" x14ac:dyDescent="0.2">
      <c r="A5" s="116" t="s">
        <v>35</v>
      </c>
      <c r="B5" s="245" t="s">
        <v>204</v>
      </c>
      <c r="C5" s="245"/>
      <c r="D5" s="116" t="s">
        <v>38</v>
      </c>
      <c r="E5" s="116" t="s">
        <v>345</v>
      </c>
      <c r="F5" s="116" t="s">
        <v>346</v>
      </c>
      <c r="G5" s="117" t="s">
        <v>340</v>
      </c>
      <c r="H5" s="117" t="s">
        <v>341</v>
      </c>
      <c r="I5" s="117" t="s">
        <v>342</v>
      </c>
      <c r="J5" s="118" t="s">
        <v>270</v>
      </c>
      <c r="K5" s="118" t="s">
        <v>270</v>
      </c>
      <c r="L5" s="118" t="s">
        <v>314</v>
      </c>
    </row>
    <row r="6" spans="1:16" ht="12.75" customHeight="1" x14ac:dyDescent="0.2">
      <c r="A6" s="113" t="s">
        <v>236</v>
      </c>
      <c r="B6" s="113" t="s">
        <v>237</v>
      </c>
      <c r="C6" s="113" t="s">
        <v>50</v>
      </c>
      <c r="D6" s="105" t="s">
        <v>238</v>
      </c>
      <c r="E6" s="114">
        <v>179</v>
      </c>
      <c r="F6" s="114">
        <v>0</v>
      </c>
      <c r="G6" s="114">
        <v>0</v>
      </c>
      <c r="H6" s="114">
        <v>132</v>
      </c>
      <c r="I6" s="114">
        <v>132</v>
      </c>
      <c r="J6" s="115">
        <v>0</v>
      </c>
      <c r="K6" s="114">
        <v>0</v>
      </c>
      <c r="L6" s="114">
        <v>0</v>
      </c>
    </row>
    <row r="7" spans="1:16" ht="12.75" customHeight="1" x14ac:dyDescent="0.2">
      <c r="A7" s="248" t="s">
        <v>72</v>
      </c>
      <c r="B7" s="249"/>
      <c r="C7" s="250"/>
      <c r="D7" s="105"/>
      <c r="E7" s="115"/>
      <c r="F7" s="115"/>
      <c r="G7" s="115"/>
      <c r="H7" s="115"/>
      <c r="I7" s="115"/>
      <c r="J7" s="115"/>
      <c r="K7" s="115"/>
      <c r="L7" s="115"/>
    </row>
  </sheetData>
  <mergeCells count="5">
    <mergeCell ref="B5:C5"/>
    <mergeCell ref="A4:L4"/>
    <mergeCell ref="A3:L3"/>
    <mergeCell ref="A1:L2"/>
    <mergeCell ref="A7:C7"/>
  </mergeCells>
  <pageMargins left="0.78740157480314965" right="0.78740157480314965" top="0.78740157480314965" bottom="0.78740157480314965" header="0.51181102362204722" footer="0.51181102362204722"/>
  <pageSetup paperSize="9" scale="74" fitToHeight="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view="pageBreakPreview" topLeftCell="B1" zoomScale="148" zoomScaleNormal="100" zoomScaleSheetLayoutView="148" workbookViewId="0">
      <selection activeCell="N16" sqref="N16"/>
    </sheetView>
  </sheetViews>
  <sheetFormatPr defaultColWidth="10.28515625" defaultRowHeight="12.75" customHeight="1" x14ac:dyDescent="0.2"/>
  <cols>
    <col min="1" max="1" width="7.7109375" style="19" customWidth="1"/>
    <col min="2" max="2" width="6.5703125" style="19" customWidth="1"/>
    <col min="3" max="3" width="3.7109375" style="19" customWidth="1"/>
    <col min="4" max="4" width="2.28515625" style="19" customWidth="1"/>
    <col min="5" max="5" width="2.42578125" style="19" customWidth="1"/>
    <col min="6" max="6" width="2.7109375" style="19" customWidth="1"/>
    <col min="7" max="7" width="3.42578125" style="19" customWidth="1"/>
    <col min="8" max="8" width="3.5703125" style="19" customWidth="1"/>
    <col min="9" max="9" width="27.28515625" style="19" customWidth="1"/>
    <col min="10" max="12" width="11.7109375" style="30" customWidth="1"/>
    <col min="13" max="13" width="9.7109375" style="1" customWidth="1"/>
    <col min="14" max="15" width="9.85546875" style="1" customWidth="1"/>
    <col min="16" max="16" width="10.140625" style="1" hidden="1" customWidth="1"/>
    <col min="17" max="17" width="10.7109375" style="1" hidden="1" customWidth="1"/>
    <col min="18" max="18" width="10.5703125" style="1" hidden="1" customWidth="1"/>
    <col min="19" max="20" width="10.28515625" style="1" customWidth="1"/>
    <col min="21" max="21" width="9.7109375" style="1" customWidth="1"/>
  </cols>
  <sheetData>
    <row r="1" spans="1:21" x14ac:dyDescent="0.2">
      <c r="A1" s="234" t="s">
        <v>32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21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1" t="e">
        <f>#REF!+#REF!+L12</f>
        <v>#REF!</v>
      </c>
      <c r="Q2" s="1" t="e">
        <f>#REF!+#REF!+M12</f>
        <v>#REF!</v>
      </c>
      <c r="R2" s="1" t="e">
        <f>#REF!+#REF!+N12</f>
        <v>#REF!</v>
      </c>
    </row>
    <row r="3" spans="1:21" x14ac:dyDescent="0.2">
      <c r="A3" s="234" t="s">
        <v>167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</row>
    <row r="4" spans="1:21" ht="13.5" customHeight="1" thickBot="1" x14ac:dyDescent="0.25">
      <c r="A4" s="246" t="s">
        <v>73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Q4" s="12"/>
      <c r="S4" s="12"/>
      <c r="U4" s="12"/>
    </row>
    <row r="5" spans="1:21" ht="33.75" customHeight="1" x14ac:dyDescent="0.2">
      <c r="A5" s="50" t="s">
        <v>74</v>
      </c>
      <c r="B5" s="89" t="s">
        <v>35</v>
      </c>
      <c r="C5" s="253" t="s">
        <v>225</v>
      </c>
      <c r="D5" s="254"/>
      <c r="E5" s="254"/>
      <c r="F5" s="255"/>
      <c r="G5" s="253" t="s">
        <v>204</v>
      </c>
      <c r="H5" s="255"/>
      <c r="I5" s="82" t="s">
        <v>38</v>
      </c>
      <c r="J5" s="57" t="s">
        <v>315</v>
      </c>
      <c r="K5" s="57" t="s">
        <v>329</v>
      </c>
      <c r="L5" s="58" t="s">
        <v>330</v>
      </c>
      <c r="M5" s="58" t="s">
        <v>347</v>
      </c>
      <c r="N5" s="58" t="s">
        <v>332</v>
      </c>
      <c r="O5" s="58" t="s">
        <v>270</v>
      </c>
      <c r="P5" s="74" t="s">
        <v>196</v>
      </c>
      <c r="Q5" s="73" t="s">
        <v>197</v>
      </c>
      <c r="S5" s="74" t="s">
        <v>314</v>
      </c>
      <c r="T5" s="73" t="s">
        <v>333</v>
      </c>
    </row>
    <row r="6" spans="1:21" x14ac:dyDescent="0.2">
      <c r="A6" s="50" t="s">
        <v>42</v>
      </c>
      <c r="B6" s="90" t="s">
        <v>43</v>
      </c>
      <c r="C6" s="32" t="s">
        <v>44</v>
      </c>
      <c r="D6" s="32" t="s">
        <v>45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79" t="s">
        <v>84</v>
      </c>
      <c r="K6" s="79" t="s">
        <v>46</v>
      </c>
      <c r="L6" s="80" t="s">
        <v>47</v>
      </c>
      <c r="M6" s="80" t="s">
        <v>144</v>
      </c>
      <c r="N6" s="80" t="s">
        <v>158</v>
      </c>
      <c r="O6" s="85" t="s">
        <v>87</v>
      </c>
      <c r="P6" s="80" t="s">
        <v>143</v>
      </c>
      <c r="Q6" s="80" t="s">
        <v>222</v>
      </c>
      <c r="R6" s="80" t="s">
        <v>166</v>
      </c>
      <c r="S6" s="80" t="s">
        <v>143</v>
      </c>
      <c r="T6" s="80" t="s">
        <v>222</v>
      </c>
    </row>
    <row r="7" spans="1:21" ht="15" customHeight="1" x14ac:dyDescent="0.2">
      <c r="A7" s="51"/>
      <c r="B7" s="91" t="s">
        <v>198</v>
      </c>
      <c r="C7" s="34" t="s">
        <v>160</v>
      </c>
      <c r="D7" s="34" t="s">
        <v>46</v>
      </c>
      <c r="E7" s="34" t="s">
        <v>111</v>
      </c>
      <c r="F7" s="34"/>
      <c r="G7" s="34" t="s">
        <v>223</v>
      </c>
      <c r="H7" s="34" t="s">
        <v>50</v>
      </c>
      <c r="I7" s="51" t="s">
        <v>224</v>
      </c>
      <c r="J7" s="69">
        <v>0</v>
      </c>
      <c r="K7" s="69">
        <v>0</v>
      </c>
      <c r="L7" s="81">
        <v>0</v>
      </c>
      <c r="M7" s="81">
        <v>1075</v>
      </c>
      <c r="N7" s="81">
        <v>1075</v>
      </c>
      <c r="O7" s="151">
        <v>0</v>
      </c>
      <c r="P7" s="69"/>
      <c r="Q7" s="69"/>
      <c r="R7" s="69"/>
      <c r="S7" s="69">
        <v>0</v>
      </c>
      <c r="T7" s="69">
        <v>0</v>
      </c>
    </row>
    <row r="8" spans="1:21" ht="15" customHeight="1" x14ac:dyDescent="0.2">
      <c r="A8" s="51"/>
      <c r="B8" s="92" t="s">
        <v>198</v>
      </c>
      <c r="C8" s="87" t="s">
        <v>145</v>
      </c>
      <c r="D8" s="87" t="s">
        <v>158</v>
      </c>
      <c r="E8" s="87" t="s">
        <v>84</v>
      </c>
      <c r="F8" s="87"/>
      <c r="G8" s="87" t="s">
        <v>286</v>
      </c>
      <c r="H8" s="87"/>
      <c r="I8" s="88" t="s">
        <v>287</v>
      </c>
      <c r="J8" s="69">
        <v>0</v>
      </c>
      <c r="K8" s="69">
        <v>0</v>
      </c>
      <c r="L8" s="81">
        <v>0</v>
      </c>
      <c r="M8" s="81">
        <v>0</v>
      </c>
      <c r="N8" s="81">
        <v>0</v>
      </c>
      <c r="O8" s="151">
        <v>0</v>
      </c>
      <c r="P8" s="69"/>
      <c r="Q8" s="69"/>
      <c r="R8" s="69"/>
      <c r="S8" s="69">
        <v>0</v>
      </c>
      <c r="T8" s="69">
        <v>0</v>
      </c>
    </row>
    <row r="9" spans="1:21" ht="15" customHeight="1" x14ac:dyDescent="0.2">
      <c r="A9" s="51"/>
      <c r="B9" s="92" t="s">
        <v>198</v>
      </c>
      <c r="C9" s="87" t="s">
        <v>145</v>
      </c>
      <c r="D9" s="87" t="s">
        <v>158</v>
      </c>
      <c r="E9" s="87" t="s">
        <v>84</v>
      </c>
      <c r="F9" s="87"/>
      <c r="G9" s="87" t="s">
        <v>169</v>
      </c>
      <c r="H9" s="87" t="s">
        <v>61</v>
      </c>
      <c r="I9" s="88" t="s">
        <v>170</v>
      </c>
      <c r="J9" s="69">
        <v>1140</v>
      </c>
      <c r="K9" s="69">
        <v>0</v>
      </c>
      <c r="L9" s="81">
        <v>0</v>
      </c>
      <c r="M9" s="81">
        <v>0</v>
      </c>
      <c r="N9" s="81">
        <v>0</v>
      </c>
      <c r="O9" s="151">
        <v>0</v>
      </c>
      <c r="P9" s="69"/>
      <c r="Q9" s="69"/>
      <c r="R9" s="69"/>
      <c r="S9" s="69">
        <v>0</v>
      </c>
      <c r="T9" s="69">
        <v>0</v>
      </c>
    </row>
    <row r="10" spans="1:21" ht="15" customHeight="1" x14ac:dyDescent="0.2">
      <c r="A10" s="51"/>
      <c r="B10" s="92" t="s">
        <v>226</v>
      </c>
      <c r="C10" s="87" t="s">
        <v>145</v>
      </c>
      <c r="D10" s="87" t="s">
        <v>158</v>
      </c>
      <c r="E10" s="87" t="s">
        <v>84</v>
      </c>
      <c r="F10" s="87"/>
      <c r="G10" s="87" t="s">
        <v>169</v>
      </c>
      <c r="H10" s="87" t="s">
        <v>61</v>
      </c>
      <c r="I10" s="88" t="s">
        <v>170</v>
      </c>
      <c r="J10" s="69">
        <v>0</v>
      </c>
      <c r="K10" s="69">
        <v>0</v>
      </c>
      <c r="L10" s="81">
        <v>30000</v>
      </c>
      <c r="M10" s="81">
        <v>0</v>
      </c>
      <c r="N10" s="81">
        <v>0</v>
      </c>
      <c r="O10" s="151">
        <v>40000</v>
      </c>
      <c r="P10" s="69"/>
      <c r="Q10" s="69"/>
      <c r="R10" s="69"/>
      <c r="S10" s="69">
        <v>0</v>
      </c>
      <c r="T10" s="69">
        <v>0</v>
      </c>
    </row>
    <row r="11" spans="1:21" ht="15" customHeight="1" x14ac:dyDescent="0.2">
      <c r="A11" s="51"/>
      <c r="B11" s="92" t="s">
        <v>198</v>
      </c>
      <c r="C11" s="87" t="s">
        <v>160</v>
      </c>
      <c r="D11" s="87" t="s">
        <v>46</v>
      </c>
      <c r="E11" s="87" t="s">
        <v>111</v>
      </c>
      <c r="F11" s="87"/>
      <c r="G11" s="87" t="s">
        <v>169</v>
      </c>
      <c r="H11" s="87" t="s">
        <v>61</v>
      </c>
      <c r="I11" s="88" t="s">
        <v>170</v>
      </c>
      <c r="J11" s="69">
        <v>0</v>
      </c>
      <c r="K11" s="69">
        <v>2499.6999999999998</v>
      </c>
      <c r="L11" s="111">
        <v>0</v>
      </c>
      <c r="M11" s="111">
        <v>0</v>
      </c>
      <c r="N11" s="111">
        <v>0</v>
      </c>
      <c r="O11" s="152">
        <v>0</v>
      </c>
      <c r="P11" s="102"/>
      <c r="Q11" s="102"/>
      <c r="R11" s="102"/>
      <c r="S11" s="102">
        <v>0</v>
      </c>
      <c r="T11" s="102">
        <v>0</v>
      </c>
    </row>
    <row r="12" spans="1:21" ht="15" customHeight="1" x14ac:dyDescent="0.2">
      <c r="A12" s="51" t="s">
        <v>85</v>
      </c>
      <c r="B12" s="92" t="s">
        <v>171</v>
      </c>
      <c r="C12" s="87" t="s">
        <v>160</v>
      </c>
      <c r="D12" s="87" t="s">
        <v>46</v>
      </c>
      <c r="E12" s="87" t="s">
        <v>111</v>
      </c>
      <c r="F12" s="87" t="s">
        <v>112</v>
      </c>
      <c r="G12" s="87" t="s">
        <v>169</v>
      </c>
      <c r="H12" s="87" t="s">
        <v>61</v>
      </c>
      <c r="I12" s="88" t="s">
        <v>170</v>
      </c>
      <c r="J12" s="69">
        <v>0</v>
      </c>
      <c r="K12" s="69">
        <v>0</v>
      </c>
      <c r="L12" s="111">
        <v>0</v>
      </c>
      <c r="M12" s="111">
        <v>0</v>
      </c>
      <c r="N12" s="111">
        <v>0</v>
      </c>
      <c r="O12" s="155">
        <v>0</v>
      </c>
      <c r="P12" s="102"/>
      <c r="Q12" s="102"/>
      <c r="R12" s="102"/>
      <c r="S12" s="102">
        <v>0</v>
      </c>
      <c r="T12" s="102">
        <v>0</v>
      </c>
    </row>
    <row r="13" spans="1:21" ht="15" customHeight="1" x14ac:dyDescent="0.2">
      <c r="A13" s="51"/>
      <c r="B13" s="52" t="s">
        <v>198</v>
      </c>
      <c r="C13" s="52" t="s">
        <v>162</v>
      </c>
      <c r="D13" s="52" t="s">
        <v>46</v>
      </c>
      <c r="E13" s="52" t="s">
        <v>111</v>
      </c>
      <c r="F13" s="52"/>
      <c r="G13" s="52" t="s">
        <v>169</v>
      </c>
      <c r="H13" s="52" t="s">
        <v>61</v>
      </c>
      <c r="I13" s="52" t="s">
        <v>170</v>
      </c>
      <c r="J13" s="69">
        <v>5252.66</v>
      </c>
      <c r="K13" s="69">
        <v>577</v>
      </c>
      <c r="L13" s="111">
        <v>0</v>
      </c>
      <c r="M13" s="111">
        <v>0</v>
      </c>
      <c r="N13" s="111">
        <v>0</v>
      </c>
      <c r="O13" s="155">
        <v>0</v>
      </c>
      <c r="P13" s="102"/>
      <c r="Q13" s="102"/>
      <c r="R13" s="102"/>
      <c r="S13" s="102">
        <v>0</v>
      </c>
      <c r="T13" s="102">
        <v>0</v>
      </c>
    </row>
    <row r="14" spans="1:21" ht="15" customHeight="1" x14ac:dyDescent="0.2">
      <c r="A14" s="51"/>
      <c r="B14" s="52" t="s">
        <v>226</v>
      </c>
      <c r="C14" s="52" t="s">
        <v>162</v>
      </c>
      <c r="D14" s="52" t="s">
        <v>46</v>
      </c>
      <c r="E14" s="52" t="s">
        <v>111</v>
      </c>
      <c r="F14" s="52"/>
      <c r="G14" s="52" t="s">
        <v>169</v>
      </c>
      <c r="H14" s="52" t="s">
        <v>61</v>
      </c>
      <c r="I14" s="52" t="s">
        <v>170</v>
      </c>
      <c r="J14" s="69">
        <v>0</v>
      </c>
      <c r="K14" s="69">
        <v>0</v>
      </c>
      <c r="L14" s="81">
        <v>0</v>
      </c>
      <c r="M14" s="81">
        <v>0</v>
      </c>
      <c r="N14" s="81">
        <v>0</v>
      </c>
      <c r="O14" s="156">
        <v>0</v>
      </c>
      <c r="P14" s="69"/>
      <c r="Q14" s="69"/>
      <c r="R14" s="69"/>
      <c r="S14" s="69">
        <v>0</v>
      </c>
      <c r="T14" s="69">
        <v>0</v>
      </c>
    </row>
    <row r="15" spans="1:21" ht="15" customHeight="1" x14ac:dyDescent="0.2">
      <c r="A15" s="51"/>
      <c r="B15" s="52" t="s">
        <v>198</v>
      </c>
      <c r="C15" s="52" t="s">
        <v>162</v>
      </c>
      <c r="D15" s="52" t="s">
        <v>47</v>
      </c>
      <c r="E15" s="52" t="s">
        <v>111</v>
      </c>
      <c r="F15" s="52"/>
      <c r="G15" s="52" t="s">
        <v>169</v>
      </c>
      <c r="H15" s="52" t="s">
        <v>61</v>
      </c>
      <c r="I15" s="52" t="s">
        <v>170</v>
      </c>
      <c r="J15" s="69">
        <v>0</v>
      </c>
      <c r="K15" s="69">
        <v>0</v>
      </c>
      <c r="L15" s="81">
        <v>0</v>
      </c>
      <c r="M15" s="81">
        <v>0</v>
      </c>
      <c r="N15" s="81">
        <v>0</v>
      </c>
      <c r="O15" s="156">
        <v>0</v>
      </c>
      <c r="P15" s="69"/>
      <c r="Q15" s="69"/>
      <c r="R15" s="69"/>
      <c r="S15" s="69">
        <v>0</v>
      </c>
      <c r="T15" s="69">
        <v>0</v>
      </c>
    </row>
    <row r="16" spans="1:21" ht="15" customHeight="1" x14ac:dyDescent="0.2">
      <c r="A16" s="51"/>
      <c r="B16" s="52" t="s">
        <v>226</v>
      </c>
      <c r="C16" s="52" t="s">
        <v>162</v>
      </c>
      <c r="D16" s="52" t="s">
        <v>47</v>
      </c>
      <c r="E16" s="52" t="s">
        <v>111</v>
      </c>
      <c r="F16" s="52"/>
      <c r="G16" s="52" t="s">
        <v>169</v>
      </c>
      <c r="H16" s="52" t="s">
        <v>61</v>
      </c>
      <c r="I16" s="52" t="s">
        <v>170</v>
      </c>
      <c r="J16" s="69">
        <v>0</v>
      </c>
      <c r="K16" s="69">
        <v>0</v>
      </c>
      <c r="L16" s="81">
        <v>0</v>
      </c>
      <c r="M16" s="81">
        <v>0</v>
      </c>
      <c r="N16" s="81">
        <v>0</v>
      </c>
      <c r="O16" s="156">
        <v>0</v>
      </c>
      <c r="P16" s="69"/>
      <c r="Q16" s="69"/>
      <c r="R16" s="69"/>
      <c r="S16" s="69">
        <v>0</v>
      </c>
      <c r="T16" s="69">
        <v>0</v>
      </c>
    </row>
    <row r="17" spans="1:20" ht="15" customHeight="1" x14ac:dyDescent="0.2">
      <c r="A17" s="51"/>
      <c r="B17" s="52" t="s">
        <v>198</v>
      </c>
      <c r="C17" s="52" t="s">
        <v>162</v>
      </c>
      <c r="D17" s="52" t="s">
        <v>144</v>
      </c>
      <c r="E17" s="52" t="s">
        <v>111</v>
      </c>
      <c r="F17" s="52"/>
      <c r="G17" s="52" t="s">
        <v>286</v>
      </c>
      <c r="H17" s="52"/>
      <c r="I17" s="52" t="s">
        <v>287</v>
      </c>
      <c r="J17" s="69">
        <v>0</v>
      </c>
      <c r="K17" s="69">
        <v>0</v>
      </c>
      <c r="L17" s="81">
        <v>0</v>
      </c>
      <c r="M17" s="81">
        <v>0</v>
      </c>
      <c r="N17" s="81">
        <v>0</v>
      </c>
      <c r="O17" s="156">
        <v>0</v>
      </c>
      <c r="P17" s="69"/>
      <c r="Q17" s="69"/>
      <c r="R17" s="69"/>
      <c r="S17" s="69">
        <v>0</v>
      </c>
      <c r="T17" s="69">
        <v>0</v>
      </c>
    </row>
    <row r="18" spans="1:20" ht="15" customHeight="1" x14ac:dyDescent="0.2">
      <c r="A18" s="51"/>
      <c r="B18" s="52" t="s">
        <v>272</v>
      </c>
      <c r="C18" s="52" t="s">
        <v>162</v>
      </c>
      <c r="D18" s="52" t="s">
        <v>144</v>
      </c>
      <c r="E18" s="52" t="s">
        <v>111</v>
      </c>
      <c r="F18" s="52"/>
      <c r="G18" s="52" t="s">
        <v>169</v>
      </c>
      <c r="H18" s="52" t="s">
        <v>61</v>
      </c>
      <c r="I18" s="52" t="s">
        <v>170</v>
      </c>
      <c r="J18" s="69">
        <v>0</v>
      </c>
      <c r="K18" s="69">
        <v>8000</v>
      </c>
      <c r="L18" s="81">
        <v>0</v>
      </c>
      <c r="M18" s="81">
        <v>0</v>
      </c>
      <c r="N18" s="81">
        <v>0</v>
      </c>
      <c r="O18" s="156">
        <v>0</v>
      </c>
      <c r="P18" s="69"/>
      <c r="Q18" s="69"/>
      <c r="R18" s="69"/>
      <c r="S18" s="69">
        <v>0</v>
      </c>
      <c r="T18" s="69">
        <v>0</v>
      </c>
    </row>
    <row r="19" spans="1:20" ht="15" customHeight="1" x14ac:dyDescent="0.2">
      <c r="A19" s="51"/>
      <c r="B19" s="52" t="s">
        <v>56</v>
      </c>
      <c r="C19" s="52" t="s">
        <v>162</v>
      </c>
      <c r="D19" s="52" t="s">
        <v>144</v>
      </c>
      <c r="E19" s="52" t="s">
        <v>111</v>
      </c>
      <c r="F19" s="52"/>
      <c r="G19" s="52" t="s">
        <v>169</v>
      </c>
      <c r="H19" s="52" t="s">
        <v>61</v>
      </c>
      <c r="I19" s="52" t="s">
        <v>170</v>
      </c>
      <c r="J19" s="69">
        <v>0</v>
      </c>
      <c r="K19" s="69">
        <v>0</v>
      </c>
      <c r="L19" s="81">
        <v>0</v>
      </c>
      <c r="M19" s="81">
        <v>0</v>
      </c>
      <c r="N19" s="81">
        <v>0</v>
      </c>
      <c r="O19" s="156">
        <v>0</v>
      </c>
      <c r="P19" s="69"/>
      <c r="Q19" s="69"/>
      <c r="R19" s="69"/>
      <c r="S19" s="69">
        <v>0</v>
      </c>
      <c r="T19" s="69">
        <v>0</v>
      </c>
    </row>
    <row r="20" spans="1:20" ht="15" customHeight="1" x14ac:dyDescent="0.2">
      <c r="A20" s="51"/>
      <c r="B20" s="52" t="s">
        <v>198</v>
      </c>
      <c r="C20" s="52" t="s">
        <v>162</v>
      </c>
      <c r="D20" s="52" t="s">
        <v>144</v>
      </c>
      <c r="E20" s="52" t="s">
        <v>111</v>
      </c>
      <c r="F20" s="52"/>
      <c r="G20" s="52" t="s">
        <v>169</v>
      </c>
      <c r="H20" s="52" t="s">
        <v>61</v>
      </c>
      <c r="I20" s="52" t="s">
        <v>170</v>
      </c>
      <c r="J20" s="69">
        <v>0</v>
      </c>
      <c r="K20" s="69">
        <v>600</v>
      </c>
      <c r="L20" s="81">
        <v>0</v>
      </c>
      <c r="M20" s="81">
        <v>0</v>
      </c>
      <c r="N20" s="81">
        <v>0</v>
      </c>
      <c r="O20" s="156">
        <v>0</v>
      </c>
      <c r="P20" s="69"/>
      <c r="Q20" s="69"/>
      <c r="R20" s="69"/>
      <c r="S20" s="69">
        <v>0</v>
      </c>
      <c r="T20" s="69">
        <v>0</v>
      </c>
    </row>
    <row r="21" spans="1:20" ht="15" customHeight="1" x14ac:dyDescent="0.2">
      <c r="A21" s="51"/>
      <c r="B21" s="52" t="s">
        <v>226</v>
      </c>
      <c r="C21" s="52" t="s">
        <v>162</v>
      </c>
      <c r="D21" s="52" t="s">
        <v>144</v>
      </c>
      <c r="E21" s="52" t="s">
        <v>111</v>
      </c>
      <c r="F21" s="52"/>
      <c r="G21" s="52" t="s">
        <v>169</v>
      </c>
      <c r="H21" s="52" t="s">
        <v>61</v>
      </c>
      <c r="I21" s="52" t="s">
        <v>170</v>
      </c>
      <c r="J21" s="69">
        <v>0</v>
      </c>
      <c r="K21" s="69">
        <v>21886.639999999999</v>
      </c>
      <c r="L21" s="81">
        <v>5000</v>
      </c>
      <c r="M21" s="81">
        <v>0</v>
      </c>
      <c r="N21" s="81">
        <v>0</v>
      </c>
      <c r="O21" s="156">
        <v>0</v>
      </c>
      <c r="P21" s="69"/>
      <c r="Q21" s="69"/>
      <c r="R21" s="69"/>
      <c r="S21" s="69">
        <v>0</v>
      </c>
      <c r="T21" s="69">
        <v>0</v>
      </c>
    </row>
    <row r="22" spans="1:20" x14ac:dyDescent="0.2">
      <c r="A22" s="86" t="s">
        <v>72</v>
      </c>
      <c r="B22" s="251" t="s">
        <v>72</v>
      </c>
      <c r="C22" s="251"/>
      <c r="D22" s="251"/>
      <c r="E22" s="251"/>
      <c r="F22" s="251"/>
      <c r="G22" s="251"/>
      <c r="H22" s="251"/>
      <c r="I22" s="252"/>
      <c r="J22" s="154">
        <f>SUM(J7:J21)</f>
        <v>6392.66</v>
      </c>
      <c r="K22" s="154">
        <f t="shared" ref="K22:T22" si="0">SUM(K7:K21)</f>
        <v>33563.339999999997</v>
      </c>
      <c r="L22" s="154">
        <f t="shared" si="0"/>
        <v>35000</v>
      </c>
      <c r="M22" s="154">
        <f t="shared" si="0"/>
        <v>1075</v>
      </c>
      <c r="N22" s="154">
        <f t="shared" si="0"/>
        <v>1075</v>
      </c>
      <c r="O22" s="154">
        <f t="shared" si="0"/>
        <v>40000</v>
      </c>
      <c r="P22" s="154">
        <f t="shared" si="0"/>
        <v>0</v>
      </c>
      <c r="Q22" s="154">
        <f t="shared" si="0"/>
        <v>0</v>
      </c>
      <c r="R22" s="154">
        <f t="shared" si="0"/>
        <v>0</v>
      </c>
      <c r="S22" s="154">
        <f t="shared" si="0"/>
        <v>0</v>
      </c>
      <c r="T22" s="154">
        <f t="shared" si="0"/>
        <v>0</v>
      </c>
    </row>
  </sheetData>
  <mergeCells count="6">
    <mergeCell ref="B22:I22"/>
    <mergeCell ref="A4:O4"/>
    <mergeCell ref="A3:O3"/>
    <mergeCell ref="A1:O2"/>
    <mergeCell ref="C5:F5"/>
    <mergeCell ref="G5:H5"/>
  </mergeCells>
  <pageMargins left="0.78740157480314965" right="0.78740157480314965" top="0.78740157480314965" bottom="0.78740157480314965" header="0.51181102362204722" footer="0.51181102362204722"/>
  <pageSetup paperSize="9" scale="96" fitToHeight="0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topLeftCell="B1" zoomScale="142" zoomScaleNormal="100" zoomScaleSheetLayoutView="142" workbookViewId="0">
      <selection activeCell="M11" sqref="M11"/>
    </sheetView>
  </sheetViews>
  <sheetFormatPr defaultColWidth="10.28515625" defaultRowHeight="12.75" customHeight="1" x14ac:dyDescent="0.2"/>
  <cols>
    <col min="1" max="1" width="7.7109375" style="19" customWidth="1"/>
    <col min="2" max="2" width="5" style="19" customWidth="1"/>
    <col min="3" max="4" width="11.7109375" style="30" customWidth="1"/>
    <col min="5" max="5" width="37.28515625" style="1" customWidth="1"/>
    <col min="6" max="6" width="10.140625" style="1" customWidth="1"/>
    <col min="7" max="7" width="10.28515625" style="1" customWidth="1"/>
    <col min="8" max="8" width="9.7109375" style="1" hidden="1" customWidth="1"/>
    <col min="9" max="9" width="9.5703125" style="1" hidden="1" customWidth="1"/>
    <col min="10" max="10" width="9.85546875" style="1" hidden="1" customWidth="1"/>
    <col min="11" max="11" width="9.7109375" style="1" customWidth="1"/>
    <col min="12" max="12" width="9.85546875" style="1" customWidth="1"/>
    <col min="13" max="13" width="9.28515625" style="1" customWidth="1"/>
  </cols>
  <sheetData>
    <row r="1" spans="1:16" x14ac:dyDescent="0.2">
      <c r="A1" s="234" t="s">
        <v>172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</row>
    <row r="2" spans="1:16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</row>
    <row r="3" spans="1:16" ht="13.5" customHeight="1" thickBot="1" x14ac:dyDescent="0.25">
      <c r="A3" s="246" t="s">
        <v>173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</row>
    <row r="4" spans="1:16" ht="30" customHeight="1" x14ac:dyDescent="0.2">
      <c r="A4" s="50" t="s">
        <v>74</v>
      </c>
      <c r="B4" s="89" t="s">
        <v>35</v>
      </c>
      <c r="C4" s="253" t="s">
        <v>204</v>
      </c>
      <c r="D4" s="255"/>
      <c r="E4" s="82" t="s">
        <v>38</v>
      </c>
      <c r="F4" s="57" t="s">
        <v>315</v>
      </c>
      <c r="G4" s="57" t="s">
        <v>329</v>
      </c>
      <c r="H4" s="58" t="s">
        <v>194</v>
      </c>
      <c r="I4" s="58" t="s">
        <v>195</v>
      </c>
      <c r="J4" s="58" t="s">
        <v>203</v>
      </c>
      <c r="K4" s="58" t="s">
        <v>348</v>
      </c>
      <c r="L4" s="74" t="s">
        <v>331</v>
      </c>
      <c r="M4" s="73" t="s">
        <v>342</v>
      </c>
      <c r="N4" s="73" t="s">
        <v>270</v>
      </c>
      <c r="O4" s="74" t="s">
        <v>314</v>
      </c>
      <c r="P4" s="73" t="s">
        <v>333</v>
      </c>
    </row>
    <row r="5" spans="1:16" ht="12.75" customHeight="1" x14ac:dyDescent="0.2">
      <c r="A5" s="50" t="s">
        <v>42</v>
      </c>
      <c r="B5" s="90" t="s">
        <v>43</v>
      </c>
      <c r="C5" s="32" t="s">
        <v>81</v>
      </c>
      <c r="D5" s="32" t="s">
        <v>82</v>
      </c>
      <c r="E5" s="50" t="s">
        <v>83</v>
      </c>
      <c r="F5" s="97" t="s">
        <v>84</v>
      </c>
      <c r="G5" s="97" t="s">
        <v>46</v>
      </c>
      <c r="H5" s="97" t="s">
        <v>47</v>
      </c>
      <c r="I5" s="97" t="s">
        <v>144</v>
      </c>
      <c r="J5" s="97" t="s">
        <v>158</v>
      </c>
      <c r="K5" s="98" t="s">
        <v>87</v>
      </c>
      <c r="L5" s="97" t="s">
        <v>143</v>
      </c>
      <c r="M5" s="97" t="s">
        <v>222</v>
      </c>
      <c r="N5" s="140" t="s">
        <v>166</v>
      </c>
      <c r="O5" s="97" t="s">
        <v>143</v>
      </c>
      <c r="P5" s="97" t="s">
        <v>222</v>
      </c>
    </row>
    <row r="6" spans="1:16" ht="12.75" customHeight="1" x14ac:dyDescent="0.2">
      <c r="A6" s="51"/>
      <c r="B6" s="91" t="s">
        <v>262</v>
      </c>
      <c r="C6" s="34" t="s">
        <v>175</v>
      </c>
      <c r="D6" s="34"/>
      <c r="E6" s="51" t="s">
        <v>229</v>
      </c>
      <c r="F6" s="84">
        <v>0</v>
      </c>
      <c r="G6" s="84">
        <v>0</v>
      </c>
      <c r="H6" s="81"/>
      <c r="I6" s="81"/>
      <c r="J6" s="81"/>
      <c r="K6" s="75">
        <v>0</v>
      </c>
      <c r="L6" s="75">
        <v>0</v>
      </c>
      <c r="M6" s="75">
        <v>0</v>
      </c>
      <c r="N6" s="110">
        <v>0</v>
      </c>
      <c r="O6" s="75">
        <v>0</v>
      </c>
      <c r="P6" s="75">
        <v>0</v>
      </c>
    </row>
    <row r="7" spans="1:16" ht="12.75" customHeight="1" x14ac:dyDescent="0.2">
      <c r="A7" s="51"/>
      <c r="B7" s="91" t="s">
        <v>266</v>
      </c>
      <c r="C7" s="34" t="s">
        <v>175</v>
      </c>
      <c r="D7" s="34"/>
      <c r="E7" s="51" t="s">
        <v>229</v>
      </c>
      <c r="F7" s="84">
        <v>122.32</v>
      </c>
      <c r="G7" s="84">
        <v>0</v>
      </c>
      <c r="H7" s="81"/>
      <c r="I7" s="81"/>
      <c r="J7" s="81"/>
      <c r="K7" s="75">
        <v>0</v>
      </c>
      <c r="L7" s="75">
        <v>0</v>
      </c>
      <c r="M7" s="75">
        <v>0</v>
      </c>
      <c r="N7" s="110">
        <v>0</v>
      </c>
      <c r="O7" s="75">
        <v>0</v>
      </c>
      <c r="P7" s="75">
        <v>0</v>
      </c>
    </row>
    <row r="8" spans="1:16" ht="12.75" customHeight="1" x14ac:dyDescent="0.2">
      <c r="A8" s="51"/>
      <c r="B8" s="91" t="s">
        <v>272</v>
      </c>
      <c r="C8" s="34" t="s">
        <v>175</v>
      </c>
      <c r="D8" s="34"/>
      <c r="E8" s="51" t="s">
        <v>229</v>
      </c>
      <c r="F8" s="84">
        <v>0</v>
      </c>
      <c r="G8" s="84">
        <v>8519.0400000000009</v>
      </c>
      <c r="H8" s="81"/>
      <c r="I8" s="81"/>
      <c r="J8" s="81"/>
      <c r="K8" s="75">
        <v>0</v>
      </c>
      <c r="L8" s="75">
        <v>0</v>
      </c>
      <c r="M8" s="75">
        <v>0</v>
      </c>
      <c r="N8" s="110">
        <v>0</v>
      </c>
      <c r="O8" s="75">
        <v>0</v>
      </c>
      <c r="P8" s="75">
        <v>0</v>
      </c>
    </row>
    <row r="9" spans="1:16" ht="12.75" customHeight="1" x14ac:dyDescent="0.2">
      <c r="A9" s="51"/>
      <c r="B9" s="91" t="s">
        <v>349</v>
      </c>
      <c r="C9" s="34" t="s">
        <v>175</v>
      </c>
      <c r="D9" s="34"/>
      <c r="E9" s="51" t="s">
        <v>229</v>
      </c>
      <c r="F9" s="84">
        <v>0</v>
      </c>
      <c r="G9" s="84">
        <v>0</v>
      </c>
      <c r="H9" s="81"/>
      <c r="I9" s="81"/>
      <c r="J9" s="81"/>
      <c r="K9" s="75">
        <v>0</v>
      </c>
      <c r="L9" s="75">
        <v>1734</v>
      </c>
      <c r="M9" s="75">
        <v>1734</v>
      </c>
      <c r="N9" s="110">
        <v>0</v>
      </c>
      <c r="O9" s="75">
        <v>0</v>
      </c>
      <c r="P9" s="75">
        <v>0</v>
      </c>
    </row>
    <row r="10" spans="1:16" ht="18.75" customHeight="1" x14ac:dyDescent="0.2">
      <c r="A10" s="51"/>
      <c r="B10" s="91"/>
      <c r="C10" s="34" t="s">
        <v>176</v>
      </c>
      <c r="D10" s="34" t="s">
        <v>50</v>
      </c>
      <c r="E10" s="51" t="s">
        <v>177</v>
      </c>
      <c r="F10" s="84">
        <v>0</v>
      </c>
      <c r="G10" s="84">
        <v>21886.639999999999</v>
      </c>
      <c r="H10" s="81"/>
      <c r="I10" s="81"/>
      <c r="J10" s="81"/>
      <c r="K10" s="75">
        <v>35000</v>
      </c>
      <c r="L10" s="75">
        <v>35000</v>
      </c>
      <c r="M10" s="75">
        <v>0</v>
      </c>
      <c r="N10" s="110">
        <v>40000</v>
      </c>
      <c r="O10" s="75">
        <v>0</v>
      </c>
      <c r="P10" s="75">
        <v>0</v>
      </c>
    </row>
    <row r="11" spans="1:16" ht="21" customHeight="1" x14ac:dyDescent="0.2">
      <c r="A11" s="51"/>
      <c r="B11" s="91" t="s">
        <v>226</v>
      </c>
      <c r="C11" s="34" t="s">
        <v>316</v>
      </c>
      <c r="D11" s="34" t="s">
        <v>61</v>
      </c>
      <c r="E11" s="51" t="s">
        <v>317</v>
      </c>
      <c r="F11" s="84">
        <v>0</v>
      </c>
      <c r="G11" s="84">
        <v>0</v>
      </c>
      <c r="H11" s="81"/>
      <c r="I11" s="81"/>
      <c r="J11" s="81"/>
      <c r="K11" s="75">
        <v>0</v>
      </c>
      <c r="L11" s="69">
        <v>0</v>
      </c>
      <c r="M11" s="69">
        <v>0</v>
      </c>
      <c r="N11" s="110">
        <v>0</v>
      </c>
      <c r="O11" s="69">
        <v>0</v>
      </c>
      <c r="P11" s="69">
        <v>0</v>
      </c>
    </row>
    <row r="12" spans="1:16" ht="12.75" customHeight="1" x14ac:dyDescent="0.2">
      <c r="A12" s="86" t="s">
        <v>72</v>
      </c>
      <c r="B12" s="251" t="s">
        <v>72</v>
      </c>
      <c r="C12" s="251"/>
      <c r="D12" s="251"/>
      <c r="E12" s="252"/>
      <c r="F12" s="83">
        <f t="shared" ref="F12:P12" si="0">SUM(F6:F11)</f>
        <v>122.32</v>
      </c>
      <c r="G12" s="83">
        <f t="shared" si="0"/>
        <v>30405.68</v>
      </c>
      <c r="H12" s="83">
        <f t="shared" si="0"/>
        <v>0</v>
      </c>
      <c r="I12" s="83">
        <f t="shared" si="0"/>
        <v>0</v>
      </c>
      <c r="J12" s="83">
        <f t="shared" si="0"/>
        <v>0</v>
      </c>
      <c r="K12" s="96">
        <f t="shared" si="0"/>
        <v>35000</v>
      </c>
      <c r="L12" s="83">
        <f t="shared" si="0"/>
        <v>36734</v>
      </c>
      <c r="M12" s="83">
        <f t="shared" si="0"/>
        <v>1734</v>
      </c>
      <c r="N12" s="141">
        <f t="shared" si="0"/>
        <v>40000</v>
      </c>
      <c r="O12" s="83">
        <f t="shared" si="0"/>
        <v>0</v>
      </c>
      <c r="P12" s="83">
        <f t="shared" si="0"/>
        <v>0</v>
      </c>
    </row>
  </sheetData>
  <mergeCells count="4">
    <mergeCell ref="B12:E12"/>
    <mergeCell ref="A3:P3"/>
    <mergeCell ref="A1:P2"/>
    <mergeCell ref="C4:D4"/>
  </mergeCells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opLeftCell="F1" zoomScaleNormal="100" workbookViewId="0">
      <selection activeCell="M31" sqref="M31"/>
    </sheetView>
  </sheetViews>
  <sheetFormatPr defaultColWidth="10.28515625" defaultRowHeight="12.75" customHeight="1" x14ac:dyDescent="0.2"/>
  <cols>
    <col min="1" max="5" width="7.7109375" style="19" customWidth="1"/>
    <col min="6" max="6" width="8.7109375" style="19" customWidth="1"/>
    <col min="7" max="8" width="7.7109375" style="19" customWidth="1"/>
    <col min="9" max="9" width="37.7109375" style="19" customWidth="1"/>
    <col min="10" max="12" width="11.7109375" style="30" customWidth="1"/>
    <col min="13" max="14" width="8.85546875" style="1" customWidth="1"/>
    <col min="15" max="15" width="9.28515625" style="1" customWidth="1"/>
    <col min="16" max="16" width="9.5703125" style="1" customWidth="1"/>
    <col min="17" max="19" width="9.85546875" style="1" customWidth="1"/>
    <col min="20" max="20" width="10" style="1" customWidth="1"/>
    <col min="21" max="21" width="9.7109375" style="1" customWidth="1"/>
  </cols>
  <sheetData>
    <row r="1" spans="1:21" x14ac:dyDescent="0.2">
      <c r="A1" s="256" t="s">
        <v>172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21" x14ac:dyDescent="0.2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21" x14ac:dyDescent="0.2">
      <c r="A3" s="260" t="s">
        <v>178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2"/>
      <c r="M3" s="12"/>
      <c r="N3" s="12"/>
      <c r="O3" s="12"/>
      <c r="Q3" s="12"/>
      <c r="S3" s="12"/>
      <c r="U3" s="12"/>
    </row>
    <row r="4" spans="1:21" ht="33.75" customHeight="1" x14ac:dyDescent="0.2">
      <c r="A4" s="32" t="s">
        <v>174</v>
      </c>
      <c r="B4" s="32" t="s">
        <v>35</v>
      </c>
      <c r="C4" s="32" t="s">
        <v>75</v>
      </c>
      <c r="D4" s="32" t="s">
        <v>76</v>
      </c>
      <c r="E4" s="32" t="s">
        <v>77</v>
      </c>
      <c r="F4" s="32" t="s">
        <v>78</v>
      </c>
      <c r="G4" s="32" t="s">
        <v>36</v>
      </c>
      <c r="H4" s="32" t="s">
        <v>37</v>
      </c>
      <c r="I4" s="32" t="s">
        <v>38</v>
      </c>
      <c r="J4" s="33" t="s">
        <v>39</v>
      </c>
      <c r="K4" s="33" t="s">
        <v>40</v>
      </c>
      <c r="L4" s="33" t="s">
        <v>41</v>
      </c>
      <c r="M4" s="12"/>
      <c r="N4" s="12"/>
      <c r="O4" s="12"/>
      <c r="Q4" s="12"/>
      <c r="S4" s="12"/>
    </row>
    <row r="5" spans="1:21" x14ac:dyDescent="0.2">
      <c r="A5" s="32" t="s">
        <v>42</v>
      </c>
      <c r="B5" s="32" t="s">
        <v>43</v>
      </c>
      <c r="C5" s="32" t="s">
        <v>44</v>
      </c>
      <c r="D5" s="32" t="s">
        <v>45</v>
      </c>
      <c r="E5" s="32" t="s">
        <v>79</v>
      </c>
      <c r="F5" s="32" t="s">
        <v>80</v>
      </c>
      <c r="G5" s="32" t="s">
        <v>81</v>
      </c>
      <c r="H5" s="32" t="s">
        <v>82</v>
      </c>
      <c r="I5" s="32" t="s">
        <v>83</v>
      </c>
      <c r="J5" s="32" t="s">
        <v>84</v>
      </c>
      <c r="K5" s="32" t="s">
        <v>46</v>
      </c>
      <c r="L5" s="32" t="s">
        <v>47</v>
      </c>
      <c r="M5" s="12"/>
      <c r="N5" s="12"/>
      <c r="O5" s="12"/>
      <c r="Q5" s="12"/>
      <c r="S5" s="12"/>
    </row>
    <row r="6" spans="1:21" x14ac:dyDescent="0.2">
      <c r="A6" s="257" t="s">
        <v>72</v>
      </c>
      <c r="B6" s="258"/>
      <c r="C6" s="258"/>
      <c r="D6" s="258"/>
      <c r="E6" s="258"/>
      <c r="F6" s="258"/>
      <c r="G6" s="258"/>
      <c r="H6" s="258"/>
      <c r="I6" s="259"/>
      <c r="J6" s="35">
        <v>0</v>
      </c>
      <c r="K6" s="35">
        <v>0</v>
      </c>
      <c r="L6" s="35">
        <v>0</v>
      </c>
    </row>
  </sheetData>
  <mergeCells count="3">
    <mergeCell ref="A1:L2"/>
    <mergeCell ref="A6:I6"/>
    <mergeCell ref="A3:L3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D5" sqref="D5"/>
    </sheetView>
  </sheetViews>
  <sheetFormatPr defaultColWidth="10.28515625" defaultRowHeight="12.75" customHeight="1" x14ac:dyDescent="0.2"/>
  <cols>
    <col min="1" max="2" width="14.7109375" style="1" customWidth="1"/>
    <col min="3" max="3" width="60.7109375" style="1" customWidth="1"/>
    <col min="4" max="4" width="14.7109375" style="1" customWidth="1"/>
  </cols>
  <sheetData>
    <row r="1" spans="1:13" x14ac:dyDescent="0.2">
      <c r="A1" s="263" t="s">
        <v>179</v>
      </c>
      <c r="B1" s="263"/>
      <c r="C1" s="263"/>
      <c r="D1" s="263"/>
      <c r="E1" s="263"/>
      <c r="F1" s="1"/>
      <c r="G1" s="1"/>
    </row>
    <row r="2" spans="1:13" x14ac:dyDescent="0.2">
      <c r="A2" s="263"/>
      <c r="B2" s="263"/>
      <c r="C2" s="263"/>
      <c r="D2" s="263"/>
      <c r="E2" s="263"/>
      <c r="F2" s="1"/>
      <c r="G2" s="1"/>
    </row>
    <row r="3" spans="1:13" x14ac:dyDescent="0.2">
      <c r="A3" s="260" t="s">
        <v>180</v>
      </c>
      <c r="B3" s="261"/>
      <c r="C3" s="261"/>
      <c r="D3" s="261"/>
      <c r="E3" s="261"/>
      <c r="F3" s="261"/>
      <c r="G3" s="262"/>
      <c r="I3" s="12"/>
      <c r="K3" s="12"/>
      <c r="M3" s="12"/>
    </row>
    <row r="4" spans="1:13" ht="33.75" customHeight="1" x14ac:dyDescent="0.2">
      <c r="A4" s="32" t="s">
        <v>36</v>
      </c>
      <c r="B4" s="32" t="s">
        <v>37</v>
      </c>
      <c r="C4" s="32" t="s">
        <v>38</v>
      </c>
      <c r="D4" s="33" t="s">
        <v>41</v>
      </c>
      <c r="E4" s="12"/>
      <c r="F4" s="12"/>
      <c r="G4" s="12"/>
      <c r="I4" s="12"/>
      <c r="K4" s="12"/>
    </row>
    <row r="5" spans="1:13" x14ac:dyDescent="0.2">
      <c r="A5" s="32" t="s">
        <v>42</v>
      </c>
      <c r="B5" s="32" t="s">
        <v>43</v>
      </c>
      <c r="C5" s="32" t="s">
        <v>44</v>
      </c>
      <c r="D5" s="32">
        <v>1</v>
      </c>
      <c r="E5" s="12"/>
      <c r="F5" s="12"/>
      <c r="G5" s="12"/>
      <c r="I5" s="12"/>
      <c r="K5" s="12"/>
    </row>
    <row r="6" spans="1:13" x14ac:dyDescent="0.2">
      <c r="A6" s="257" t="s">
        <v>72</v>
      </c>
      <c r="B6" s="258"/>
      <c r="C6" s="259"/>
      <c r="D6" s="37">
        <v>0</v>
      </c>
    </row>
  </sheetData>
  <mergeCells count="3">
    <mergeCell ref="A3:G3"/>
    <mergeCell ref="A1:E2"/>
    <mergeCell ref="A6:C6"/>
  </mergeCells>
  <pageMargins left="0.75" right="0.75" top="1" bottom="1" header="0.4921259845" footer="0.492125984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Normal="100" workbookViewId="0">
      <selection activeCell="H5" sqref="H5"/>
    </sheetView>
  </sheetViews>
  <sheetFormatPr defaultColWidth="10.28515625" defaultRowHeight="12.75" customHeight="1" x14ac:dyDescent="0.2"/>
  <cols>
    <col min="1" max="5" width="9.7109375" style="1" customWidth="1"/>
    <col min="6" max="6" width="10.7109375" style="1" customWidth="1"/>
    <col min="7" max="7" width="53.7109375" style="1" customWidth="1"/>
    <col min="8" max="8" width="11.7109375" style="1" customWidth="1"/>
  </cols>
  <sheetData>
    <row r="1" spans="1:17" x14ac:dyDescent="0.2">
      <c r="A1" s="264" t="s">
        <v>181</v>
      </c>
      <c r="B1" s="264"/>
      <c r="C1" s="264"/>
      <c r="D1" s="264"/>
      <c r="E1" s="264"/>
      <c r="F1" s="264"/>
      <c r="G1" s="264"/>
      <c r="H1" s="264"/>
      <c r="I1" s="36"/>
      <c r="J1" s="36"/>
    </row>
    <row r="2" spans="1:17" x14ac:dyDescent="0.2">
      <c r="A2" s="265"/>
      <c r="B2" s="265"/>
      <c r="C2" s="265"/>
      <c r="D2" s="265"/>
      <c r="E2" s="265"/>
      <c r="F2" s="265"/>
      <c r="G2" s="265"/>
      <c r="H2" s="265"/>
      <c r="I2" s="36"/>
      <c r="J2" s="36"/>
    </row>
    <row r="3" spans="1:17" x14ac:dyDescent="0.2">
      <c r="A3" s="261" t="s">
        <v>182</v>
      </c>
      <c r="B3" s="261"/>
      <c r="C3" s="261"/>
      <c r="D3" s="261"/>
      <c r="E3" s="261"/>
      <c r="F3" s="261"/>
      <c r="G3" s="261"/>
      <c r="H3" s="262"/>
      <c r="I3" s="12"/>
      <c r="J3" s="12"/>
      <c r="K3" s="12"/>
      <c r="M3" s="12"/>
      <c r="O3" s="12"/>
      <c r="Q3" s="12"/>
    </row>
    <row r="4" spans="1:17" ht="33.75" customHeight="1" x14ac:dyDescent="0.2">
      <c r="A4" s="32" t="s">
        <v>75</v>
      </c>
      <c r="B4" s="32" t="s">
        <v>76</v>
      </c>
      <c r="C4" s="32" t="s">
        <v>77</v>
      </c>
      <c r="D4" s="32" t="s">
        <v>78</v>
      </c>
      <c r="E4" s="32" t="s">
        <v>36</v>
      </c>
      <c r="F4" s="32" t="s">
        <v>37</v>
      </c>
      <c r="G4" s="32" t="s">
        <v>38</v>
      </c>
      <c r="H4" s="33" t="s">
        <v>41</v>
      </c>
      <c r="I4" s="12"/>
      <c r="J4" s="12"/>
      <c r="K4" s="12"/>
      <c r="M4" s="12"/>
      <c r="O4" s="12"/>
    </row>
    <row r="5" spans="1:17" x14ac:dyDescent="0.2">
      <c r="A5" s="32" t="s">
        <v>42</v>
      </c>
      <c r="B5" s="32" t="s">
        <v>43</v>
      </c>
      <c r="C5" s="32" t="s">
        <v>44</v>
      </c>
      <c r="D5" s="32" t="s">
        <v>45</v>
      </c>
      <c r="E5" s="32" t="s">
        <v>79</v>
      </c>
      <c r="F5" s="32" t="s">
        <v>80</v>
      </c>
      <c r="G5" s="32" t="s">
        <v>81</v>
      </c>
      <c r="H5" s="32" t="s">
        <v>84</v>
      </c>
      <c r="I5" s="12"/>
      <c r="J5" s="12"/>
      <c r="K5" s="12"/>
      <c r="M5" s="12"/>
      <c r="O5" s="12"/>
    </row>
    <row r="6" spans="1:17" x14ac:dyDescent="0.2">
      <c r="A6" s="257" t="s">
        <v>72</v>
      </c>
      <c r="B6" s="258"/>
      <c r="C6" s="258"/>
      <c r="D6" s="258"/>
      <c r="E6" s="258"/>
      <c r="F6" s="258"/>
      <c r="G6" s="259"/>
      <c r="H6" s="37">
        <v>0</v>
      </c>
    </row>
  </sheetData>
  <mergeCells count="3">
    <mergeCell ref="A6:G6"/>
    <mergeCell ref="A3:H3"/>
    <mergeCell ref="A1:H2"/>
  </mergeCells>
  <pageMargins left="0.75" right="0.75" top="1" bottom="1" header="0.4921259845" footer="0.492125984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UVOD</vt:lpstr>
      <vt:lpstr>CAST_I_1_PRIJMY</vt:lpstr>
      <vt:lpstr>CAST_I_1_VYDAVKY</vt:lpstr>
      <vt:lpstr>CAST_I_2_PRIJMY</vt:lpstr>
      <vt:lpstr>CAST_I_2_VYDAVKY</vt:lpstr>
      <vt:lpstr>CAST_II_PRIJMY</vt:lpstr>
      <vt:lpstr>CAST_II_VYDAVKY</vt:lpstr>
      <vt:lpstr>CAST_III_PRIJMY</vt:lpstr>
      <vt:lpstr>CAST_III_VYDAVKY</vt:lpstr>
      <vt:lpstr>PARAM</vt:lpstr>
      <vt:lpstr>Správa o kompatibilite</vt:lpstr>
      <vt:lpstr>Správa o kompatibilite (1)</vt:lpstr>
      <vt:lpstr>CAST_I_1_PRIJMY!Názvy_tlače</vt:lpstr>
      <vt:lpstr>CAST_I_1_VYDAVKY!Názvy_tlače</vt:lpstr>
      <vt:lpstr>CAST_I_2_PRIJMY!Názvy_tlače</vt:lpstr>
      <vt:lpstr>CAST_I_2_VYDAVKY!Názvy_tlače</vt:lpstr>
      <vt:lpstr>CAST_II_PRIJMY!Názvy_tlače</vt:lpstr>
      <vt:lpstr>CAST_II_VYDAVKY!Názvy_tlače</vt:lpstr>
      <vt:lpstr>CAST_I_1_PRIJMY!Oblasť_tlače</vt:lpstr>
      <vt:lpstr>CAST_I_1_VYDAVKY!Oblasť_tlače</vt:lpstr>
      <vt:lpstr>CAST_I_2_PRIJMY!Oblasť_tlače</vt:lpstr>
      <vt:lpstr>CAST_I_2_VYDAVKY!Oblasť_tlače</vt:lpstr>
      <vt:lpstr>CAST_II_PRIJMY!Oblasť_tlače</vt:lpstr>
      <vt:lpstr>CAST_II_VYDAVKY!Oblasť_tlače</vt:lpstr>
    </vt:vector>
  </TitlesOfParts>
  <Company>IVES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pracovnik</dc:creator>
  <cp:lastModifiedBy>MIKULÁŠIOVÁ Natália</cp:lastModifiedBy>
  <cp:lastPrinted>2022-12-15T11:23:53Z</cp:lastPrinted>
  <dcterms:created xsi:type="dcterms:W3CDTF">2004-12-20T08:40:28Z</dcterms:created>
  <dcterms:modified xsi:type="dcterms:W3CDTF">2022-12-15T11:35:37Z</dcterms:modified>
</cp:coreProperties>
</file>